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Controller\EVERYONE\COST ACCOUNTING\Website\"/>
    </mc:Choice>
  </mc:AlternateContent>
  <bookViews>
    <workbookView xWindow="0" yWindow="0" windowWidth="17970" windowHeight="8190" firstSheet="8" activeTab="10"/>
  </bookViews>
  <sheets>
    <sheet name="Instructions" sheetId="21" r:id="rId1"/>
    <sheet name="Banner" sheetId="10" r:id="rId2"/>
    <sheet name="Usage" sheetId="12" r:id="rId3"/>
    <sheet name="Subsidies" sheetId="11" r:id="rId4"/>
    <sheet name="Salaries" sheetId="3" r:id="rId5"/>
    <sheet name="Travel" sheetId="6" r:id="rId6"/>
    <sheet name="Contractuals" sheetId="7" r:id="rId7"/>
    <sheet name="Commodities" sheetId="16" r:id="rId8"/>
    <sheet name="Equipment" sheetId="9" r:id="rId9"/>
    <sheet name="Codes" sheetId="14" r:id="rId10"/>
    <sheet name="Worksheet" sheetId="22" r:id="rId11"/>
    <sheet name="Comparison" sheetId="17" r:id="rId12"/>
  </sheets>
  <definedNames>
    <definedName name="Beg_Bal" localSheetId="10">#REF!</definedName>
    <definedName name="Beg_Bal">#REF!</definedName>
    <definedName name="Cum_Int" localSheetId="10">#REF!</definedName>
    <definedName name="Cum_Int">#REF!</definedName>
    <definedName name="Data" localSheetId="10">#REF!</definedName>
    <definedName name="Data">#REF!</definedName>
    <definedName name="End_Bal" localSheetId="10">#REF!</definedName>
    <definedName name="End_Bal">#REF!</definedName>
    <definedName name="Extra_Pay" localSheetId="10">#REF!</definedName>
    <definedName name="Extra_Pay">#REF!</definedName>
    <definedName name="Full_Print" localSheetId="10">#REF!</definedName>
    <definedName name="Full_Print">#REF!</definedName>
    <definedName name="Header_Row" localSheetId="10">ROW(#REF!)</definedName>
    <definedName name="Header_Row">ROW(#REF!)</definedName>
    <definedName name="Int" localSheetId="10">#REF!</definedName>
    <definedName name="Int">#REF!</definedName>
    <definedName name="Interest_Rate" localSheetId="10">#REF!</definedName>
    <definedName name="Interest_Rate">#REF!</definedName>
    <definedName name="Last_Row" localSheetId="10">IF(Worksheet!Values_Entered,Worksheet!Header_Row+Worksheet!Number_of_Payments,Worksheet!Header_Row)</definedName>
    <definedName name="Last_Row">IF(Values_Entered,Header_Row+Number_of_Payments,Header_Row)</definedName>
    <definedName name="Loan_Amount" localSheetId="10">#REF!</definedName>
    <definedName name="Loan_Amount">#REF!</definedName>
    <definedName name="Loan_Start" localSheetId="10">#REF!</definedName>
    <definedName name="Loan_Start">#REF!</definedName>
    <definedName name="Loan_Years" localSheetId="10">#REF!</definedName>
    <definedName name="Loan_Years">#REF!</definedName>
    <definedName name="Num_Pmt_Per_Year" localSheetId="10">#REF!</definedName>
    <definedName name="Num_Pmt_Per_Year">#REF!</definedName>
    <definedName name="Number_of_Payments" localSheetId="10">MATCH(0.01,Worksheet!End_Bal,-1)+1</definedName>
    <definedName name="Number_of_Payments">MATCH(0.01,End_Bal,-1)+1</definedName>
    <definedName name="Pay_Date" localSheetId="10">#REF!</definedName>
    <definedName name="Pay_Date">#REF!</definedName>
    <definedName name="Pay_Num" localSheetId="10">#REF!</definedName>
    <definedName name="Pay_Num">#REF!</definedName>
    <definedName name="Payment_Date" localSheetId="10">DATE(YEAR(Worksheet!Loan_Start),MONTH(Worksheet!Loan_Start)+Payment_Number,DAY(Worksheet!Loan_Start))</definedName>
    <definedName name="Payment_Date">DATE(YEAR(Loan_Start),MONTH(Loan_Start)+Payment_Number,DAY(Loan_Start))</definedName>
    <definedName name="Princ" localSheetId="10">#REF!</definedName>
    <definedName name="Princ">#REF!</definedName>
    <definedName name="Print_Area_Reset" localSheetId="10">OFFSET(Worksheet!Full_Print,0,0,Worksheet!Last_Row)</definedName>
    <definedName name="Print_Area_Reset">OFFSET(Full_Print,0,0,Last_Row)</definedName>
    <definedName name="Sched_Pay" localSheetId="10">#REF!</definedName>
    <definedName name="Sched_Pay">#REF!</definedName>
    <definedName name="Scheduled_Extra_Payments" localSheetId="10">#REF!</definedName>
    <definedName name="Scheduled_Extra_Payments">#REF!</definedName>
    <definedName name="Scheduled_Interest_Rate" localSheetId="10">#REF!</definedName>
    <definedName name="Scheduled_Interest_Rate">#REF!</definedName>
    <definedName name="Scheduled_Monthly_Payment" localSheetId="10">#REF!</definedName>
    <definedName name="Scheduled_Monthly_Payment">#REF!</definedName>
    <definedName name="Total_Interest" localSheetId="10">#REF!</definedName>
    <definedName name="Total_Interest">#REF!</definedName>
    <definedName name="Total_Pay" localSheetId="10">#REF!</definedName>
    <definedName name="Total_Pay">#REF!</definedName>
    <definedName name="Values_Entered" localSheetId="10">IF(Worksheet!Loan_Amount*Worksheet!Interest_Rate*Worksheet!Loan_Years*Worksheet!Loan_Start&gt;0,1,0)</definedName>
    <definedName name="Values_Entered">IF(Loan_Amount*Interest_Rate*Loan_Years*Loan_Start&gt;0,1,0)</definedName>
    <definedName name="WCY" comment="Working Capital Yes" localSheetId="8">Equipment!$D$17</definedName>
    <definedName name="WCY" comment="Working Capital Yes">Equipment!$J$17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2" l="1"/>
  <c r="E14" i="10" l="1"/>
  <c r="E13" i="10"/>
  <c r="E12" i="10"/>
  <c r="E11" i="10"/>
  <c r="E10" i="10"/>
  <c r="A3" i="10" l="1"/>
  <c r="A1" i="10"/>
  <c r="A3" i="17"/>
  <c r="A1" i="17"/>
  <c r="A3" i="12"/>
  <c r="A1" i="12"/>
  <c r="A3" i="11"/>
  <c r="A1" i="11"/>
  <c r="A3" i="3"/>
  <c r="A1" i="3"/>
  <c r="A3" i="6"/>
  <c r="A1" i="6"/>
  <c r="A3" i="7"/>
  <c r="A1" i="7"/>
  <c r="A3" i="16"/>
  <c r="A1" i="16"/>
  <c r="A3" i="9"/>
  <c r="A1" i="9"/>
  <c r="A3" i="14"/>
  <c r="A1" i="14"/>
  <c r="B6" i="22"/>
  <c r="A3" i="22"/>
  <c r="A1" i="22"/>
  <c r="I9" i="9" l="1"/>
  <c r="E9" i="9"/>
  <c r="B12" i="16" l="1"/>
  <c r="B12" i="7"/>
  <c r="C14" i="22" s="1"/>
  <c r="D10" i="3"/>
  <c r="D11" i="3"/>
  <c r="D23" i="22"/>
  <c r="D9" i="3" l="1"/>
  <c r="D8" i="3"/>
  <c r="D12" i="3" l="1"/>
  <c r="B12" i="3"/>
  <c r="I14" i="9"/>
  <c r="K14" i="9" s="1"/>
  <c r="E14" i="9"/>
  <c r="F14" i="9" s="1"/>
  <c r="G14" i="9" s="1"/>
  <c r="H14" i="9" s="1"/>
  <c r="I13" i="9"/>
  <c r="E13" i="9"/>
  <c r="F13" i="9" s="1"/>
  <c r="G13" i="9" s="1"/>
  <c r="H13" i="9" s="1"/>
  <c r="I12" i="9"/>
  <c r="E12" i="9"/>
  <c r="F12" i="9" s="1"/>
  <c r="G12" i="9" s="1"/>
  <c r="H12" i="9" s="1"/>
  <c r="I11" i="9"/>
  <c r="E11" i="9"/>
  <c r="F11" i="9" s="1"/>
  <c r="G11" i="9" s="1"/>
  <c r="H11" i="9" s="1"/>
  <c r="I10" i="9"/>
  <c r="E10" i="9"/>
  <c r="F10" i="9" s="1"/>
  <c r="G10" i="9" s="1"/>
  <c r="H10" i="9" s="1"/>
  <c r="F9" i="9"/>
  <c r="G9" i="9" s="1"/>
  <c r="H9" i="9" s="1"/>
  <c r="B14" i="6"/>
  <c r="C12" i="11"/>
  <c r="D25" i="22" s="1"/>
  <c r="B11" i="12"/>
  <c r="E17" i="10"/>
  <c r="B20" i="22" s="1"/>
  <c r="D16" i="10"/>
  <c r="D18" i="10" s="1"/>
  <c r="D20" i="10" s="1"/>
  <c r="C16" i="10"/>
  <c r="C18" i="10" s="1"/>
  <c r="C20" i="10" s="1"/>
  <c r="B16" i="10"/>
  <c r="E15" i="10"/>
  <c r="B16" i="22"/>
  <c r="B14" i="22"/>
  <c r="B12" i="22"/>
  <c r="B9" i="22"/>
  <c r="B8" i="22"/>
  <c r="B18" i="10" l="1"/>
  <c r="B20" i="10" s="1"/>
  <c r="E16" i="10"/>
  <c r="E18" i="10" s="1"/>
  <c r="B10" i="22"/>
  <c r="B18" i="22" s="1"/>
  <c r="B22" i="22" s="1"/>
  <c r="B35" i="22" s="1"/>
  <c r="L9" i="9"/>
  <c r="J9" i="9"/>
  <c r="K9" i="9"/>
  <c r="D31" i="22"/>
  <c r="C16" i="22"/>
  <c r="D16" i="22" s="1"/>
  <c r="D14" i="22"/>
  <c r="C12" i="22"/>
  <c r="D12" i="22" s="1"/>
  <c r="C8" i="22"/>
  <c r="D8" i="22" s="1"/>
  <c r="C9" i="22"/>
  <c r="L13" i="9"/>
  <c r="L14" i="9"/>
  <c r="K10" i="9"/>
  <c r="K12" i="9"/>
  <c r="J14" i="9"/>
  <c r="K11" i="9"/>
  <c r="K13" i="9"/>
  <c r="L10" i="9"/>
  <c r="L11" i="9"/>
  <c r="J13" i="9"/>
  <c r="J12" i="9"/>
  <c r="L12" i="9"/>
  <c r="J11" i="9"/>
  <c r="J10" i="9"/>
  <c r="H19" i="9"/>
  <c r="A23" i="22" l="1"/>
  <c r="D9" i="22"/>
  <c r="D10" i="22" s="1"/>
  <c r="D18" i="22" s="1"/>
  <c r="B8" i="17" s="1"/>
  <c r="B9" i="17" s="1"/>
  <c r="C10" i="22"/>
  <c r="J15" i="9"/>
  <c r="K19" i="9"/>
  <c r="L19" i="9"/>
  <c r="B12" i="17" l="1"/>
  <c r="B10" i="17"/>
  <c r="J17" i="9"/>
  <c r="B14" i="17" l="1"/>
  <c r="B17" i="9"/>
  <c r="B19" i="9" s="1"/>
  <c r="J19" i="9"/>
  <c r="D20" i="22" s="1"/>
  <c r="D22" i="22" s="1"/>
  <c r="D29" i="22" s="1"/>
  <c r="D33" i="22" s="1"/>
  <c r="D35" i="22" l="1"/>
</calcChain>
</file>

<file path=xl/sharedStrings.xml><?xml version="1.0" encoding="utf-8"?>
<sst xmlns="http://schemas.openxmlformats.org/spreadsheetml/2006/main" count="241" uniqueCount="159">
  <si>
    <t>Average</t>
  </si>
  <si>
    <t>REVENUE</t>
  </si>
  <si>
    <t>EXPENSES</t>
  </si>
  <si>
    <t>401-Salaries</t>
  </si>
  <si>
    <t>403-Fringes</t>
  </si>
  <si>
    <t>404-Travel</t>
  </si>
  <si>
    <t>405-Contractual</t>
  </si>
  <si>
    <t>406-Commodity</t>
  </si>
  <si>
    <t>408-Equipment</t>
  </si>
  <si>
    <t>Total Expenses</t>
  </si>
  <si>
    <t>Projected # of Total Units</t>
  </si>
  <si>
    <t>Classification</t>
  </si>
  <si>
    <t xml:space="preserve">   Total Travel</t>
  </si>
  <si>
    <t>Depreciation Expense</t>
  </si>
  <si>
    <t>Useful Life (Yrs)</t>
  </si>
  <si>
    <t>YR 1</t>
  </si>
  <si>
    <t>YR 2</t>
  </si>
  <si>
    <t>YR 3</t>
  </si>
  <si>
    <t>Data Entry Required</t>
  </si>
  <si>
    <t>Total</t>
  </si>
  <si>
    <t>Depreciation</t>
  </si>
  <si>
    <t>Notes</t>
  </si>
  <si>
    <t>Subsidies</t>
  </si>
  <si>
    <t>Usage Calculation</t>
  </si>
  <si>
    <t>406-Commodities</t>
  </si>
  <si>
    <t>405-Contractuals</t>
  </si>
  <si>
    <t xml:space="preserve">   Total Contractuals</t>
  </si>
  <si>
    <t>Projected Contractuals</t>
  </si>
  <si>
    <t>Projected Travel</t>
  </si>
  <si>
    <t>Projected Subsidies</t>
  </si>
  <si>
    <t>Projected Usage Calculation</t>
  </si>
  <si>
    <t>Projected Equipment Purchases</t>
  </si>
  <si>
    <t>Fringe Rate*</t>
  </si>
  <si>
    <t>*Fringe Rate include Payroll Taxes, Health Insurance, Unemployment Insurance, etc.</t>
  </si>
  <si>
    <t xml:space="preserve">  Total Units</t>
  </si>
  <si>
    <t xml:space="preserve">   Subtotal Expenses</t>
  </si>
  <si>
    <t>Working Capital Calculation</t>
  </si>
  <si>
    <t>Salaries</t>
  </si>
  <si>
    <t>Travel</t>
  </si>
  <si>
    <t>Commodities</t>
  </si>
  <si>
    <t>Salvage Value</t>
  </si>
  <si>
    <t>Expense</t>
  </si>
  <si>
    <t>Center %</t>
  </si>
  <si>
    <t>Center Portion</t>
  </si>
  <si>
    <t>Service</t>
  </si>
  <si>
    <t>Salvage</t>
  </si>
  <si>
    <t>Annual</t>
  </si>
  <si>
    <t>Value %</t>
  </si>
  <si>
    <t>Value Amount</t>
  </si>
  <si>
    <t>Depreciable</t>
  </si>
  <si>
    <t>Basis</t>
  </si>
  <si>
    <t>Category</t>
  </si>
  <si>
    <t>CE</t>
  </si>
  <si>
    <t>Category Code Schedule</t>
  </si>
  <si>
    <t>Category Code</t>
  </si>
  <si>
    <t>Capital Asset</t>
  </si>
  <si>
    <t>Useful Life</t>
  </si>
  <si>
    <t>Description</t>
  </si>
  <si>
    <t>Computer Equipment</t>
  </si>
  <si>
    <t>(Years)</t>
  </si>
  <si>
    <t>Computers &amp; their peripheal equipment</t>
  </si>
  <si>
    <t>F5</t>
  </si>
  <si>
    <t>Furniture &amp; Equipment</t>
  </si>
  <si>
    <t>Desks, tables, chairs, mobile or portable</t>
  </si>
  <si>
    <t>radios, athletic equipment, medical</t>
  </si>
  <si>
    <t>equipment, janitorial equipment, etc.</t>
  </si>
  <si>
    <t>F10</t>
  </si>
  <si>
    <t>F15</t>
  </si>
  <si>
    <t>CTL</t>
  </si>
  <si>
    <t>Cars &amp; Trucks - low use</t>
  </si>
  <si>
    <t>Infrequent use/low mileage</t>
  </si>
  <si>
    <t>Frequent use/high mileage</t>
  </si>
  <si>
    <t>CTH</t>
  </si>
  <si>
    <t>Cars &amp; Trucks - high use</t>
  </si>
  <si>
    <t>OT</t>
  </si>
  <si>
    <t>Other transportations</t>
  </si>
  <si>
    <t>Aircraft, boats, buses, etc.</t>
  </si>
  <si>
    <t>H5</t>
  </si>
  <si>
    <t>Heavy/Outdoor Equipment</t>
  </si>
  <si>
    <t>H10</t>
  </si>
  <si>
    <t>H15</t>
  </si>
  <si>
    <t>Backhoes, dozers, tractors, front-end</t>
  </si>
  <si>
    <t>loaders, playground equipment, radio</t>
  </si>
  <si>
    <t>towers, lawn equipment</t>
  </si>
  <si>
    <t>LI</t>
  </si>
  <si>
    <t>Land Improvements</t>
  </si>
  <si>
    <t>Permanent non-detachable improvements</t>
  </si>
  <si>
    <t>that add value to land, such as, fencing,</t>
  </si>
  <si>
    <t>landscaping, septic systems, fountains,</t>
  </si>
  <si>
    <t>retaining walls, yard lighting, etc.</t>
  </si>
  <si>
    <t>I</t>
  </si>
  <si>
    <t>Infrastructure</t>
  </si>
  <si>
    <t>Varies</t>
  </si>
  <si>
    <t>Long-lived capital assets, normally</t>
  </si>
  <si>
    <t>stationary in nature, such as roads, bridges,</t>
  </si>
  <si>
    <t>piers, fiber optic cabling, curbs, fire</t>
  </si>
  <si>
    <t>hydrants, water distribution systems, etc.</t>
  </si>
  <si>
    <t>B</t>
  </si>
  <si>
    <t>Buildings</t>
  </si>
  <si>
    <t>Includes improvements to buildings that</t>
  </si>
  <si>
    <t>extends the useful life of and/or adds</t>
  </si>
  <si>
    <t>value to the building</t>
  </si>
  <si>
    <t>L</t>
  </si>
  <si>
    <t>Land</t>
  </si>
  <si>
    <t>All land is capitalized regardless of cost</t>
  </si>
  <si>
    <t>-</t>
  </si>
  <si>
    <t>None</t>
  </si>
  <si>
    <t>Enter last 3 years of Banner Financial Data</t>
  </si>
  <si>
    <t>408-Equipment (Enter on Separate Tab)</t>
  </si>
  <si>
    <t>WCY</t>
  </si>
  <si>
    <t>WCN</t>
  </si>
  <si>
    <t>Working Capital Yes</t>
  </si>
  <si>
    <t>Working Capital No</t>
  </si>
  <si>
    <t>Working Capital</t>
  </si>
  <si>
    <t>N/A</t>
  </si>
  <si>
    <t>Expenses</t>
  </si>
  <si>
    <t>Total Operations</t>
  </si>
  <si>
    <t>Working Capital Reserve</t>
  </si>
  <si>
    <t>Adjustments</t>
  </si>
  <si>
    <t>Cost per unit</t>
  </si>
  <si>
    <t>Total Salaries &amp; Fringe</t>
  </si>
  <si>
    <t>Fringe</t>
  </si>
  <si>
    <t>Salaries &amp; Fringe</t>
  </si>
  <si>
    <t>Contractual Services</t>
  </si>
  <si>
    <t>Total Costs</t>
  </si>
  <si>
    <t>Total Depreciation</t>
  </si>
  <si>
    <t>Total Depreciation &amp; WC</t>
  </si>
  <si>
    <t>Working Capital (WC)</t>
  </si>
  <si>
    <t>403 Fringes</t>
  </si>
  <si>
    <t>Total Salaries</t>
  </si>
  <si>
    <t>Revenue</t>
  </si>
  <si>
    <t>Surplus/(Deficit)</t>
  </si>
  <si>
    <t>Break Even Range</t>
  </si>
  <si>
    <t>Tolerable Range</t>
  </si>
  <si>
    <t>Fund Balance as of 06/30/xx</t>
  </si>
  <si>
    <t>ITEM</t>
  </si>
  <si>
    <t>Rate Calculation Worksheet</t>
  </si>
  <si>
    <t>Note:  All tabs are linked to the Worksheet; therefore, please enter data on the individual tabs</t>
  </si>
  <si>
    <t>Projected Salaries &amp; Fringes</t>
  </si>
  <si>
    <t xml:space="preserve">   Total Commodities</t>
  </si>
  <si>
    <t xml:space="preserve">401-Salaries </t>
  </si>
  <si>
    <t>Projected Commodities</t>
  </si>
  <si>
    <t>Total Subsidies</t>
  </si>
  <si>
    <t>Please complete the information below</t>
  </si>
  <si>
    <t>Name of Service Center</t>
  </si>
  <si>
    <t>Fiscal Year of Rate Calculation</t>
  </si>
  <si>
    <t>Comparison Calculation</t>
  </si>
  <si>
    <t>Banner Financial Data</t>
  </si>
  <si>
    <t>INSTRUCTIONS</t>
  </si>
  <si>
    <t>Projected</t>
  </si>
  <si>
    <t>Code*</t>
  </si>
  <si>
    <t>*See Codes Tab for a complete list of Category Codes</t>
  </si>
  <si>
    <t>FY</t>
  </si>
  <si>
    <t>Net Expenses</t>
  </si>
  <si>
    <t>MSU Service Center</t>
  </si>
  <si>
    <t>xxxx</t>
  </si>
  <si>
    <t>xxx2</t>
  </si>
  <si>
    <t>xxx3</t>
  </si>
  <si>
    <t>xx/xx/xx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</si>
</sst>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3" borderId="10" applyNumberFormat="0" applyAlignment="0" applyProtection="0"/>
    <xf numFmtId="0" fontId="11" fillId="4" borderId="10" applyNumberFormat="0" applyAlignment="0" applyProtection="0"/>
  </cellStyleXfs>
  <cellXfs count="111">
    <xf numFmtId="0" fontId="0" fillId="0" borderId="0" xfId="0"/>
    <xf numFmtId="0" fontId="3" fillId="0" borderId="0" xfId="0" applyFont="1" applyFill="1" applyBorder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43" fontId="3" fillId="0" borderId="1" xfId="1" applyFont="1" applyFill="1" applyBorder="1"/>
    <xf numFmtId="0" fontId="4" fillId="0" borderId="1" xfId="6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3" fillId="0" borderId="1" xfId="0" applyFont="1" applyFill="1" applyBorder="1"/>
    <xf numFmtId="10" fontId="3" fillId="0" borderId="1" xfId="2" applyNumberFormat="1" applyFont="1" applyFill="1" applyBorder="1"/>
    <xf numFmtId="0" fontId="3" fillId="0" borderId="1" xfId="0" quotePrefix="1" applyFont="1" applyFill="1" applyBorder="1"/>
    <xf numFmtId="0" fontId="4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/>
    <xf numFmtId="43" fontId="2" fillId="0" borderId="1" xfId="1" applyFont="1" applyFill="1" applyBorder="1"/>
    <xf numFmtId="43" fontId="2" fillId="0" borderId="0" xfId="1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0" fontId="3" fillId="0" borderId="1" xfId="2" applyNumberFormat="1" applyFont="1" applyFill="1" applyBorder="1" applyAlignment="1">
      <alignment horizontal="center"/>
    </xf>
    <xf numFmtId="10" fontId="3" fillId="0" borderId="0" xfId="2" applyNumberFormat="1" applyFont="1" applyFill="1" applyBorder="1"/>
    <xf numFmtId="0" fontId="2" fillId="0" borderId="0" xfId="0" applyFont="1" applyFill="1" applyBorder="1"/>
    <xf numFmtId="43" fontId="3" fillId="0" borderId="1" xfId="1" quotePrefix="1" applyFont="1" applyFill="1" applyBorder="1"/>
    <xf numFmtId="43" fontId="0" fillId="0" borderId="1" xfId="1" applyFont="1" applyBorder="1"/>
    <xf numFmtId="43" fontId="4" fillId="0" borderId="0" xfId="0" applyNumberFormat="1" applyFont="1" applyFill="1"/>
    <xf numFmtId="43" fontId="0" fillId="0" borderId="0" xfId="1" applyFont="1" applyFill="1"/>
    <xf numFmtId="0" fontId="4" fillId="0" borderId="1" xfId="0" applyFont="1" applyFill="1" applyBorder="1"/>
    <xf numFmtId="164" fontId="3" fillId="0" borderId="1" xfId="1" applyNumberFormat="1" applyFont="1" applyFill="1" applyBorder="1"/>
    <xf numFmtId="0" fontId="4" fillId="0" borderId="1" xfId="6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2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6" applyFont="1" applyFill="1" applyBorder="1" applyAlignment="1" applyProtection="1">
      <alignment horizontal="center"/>
    </xf>
    <xf numFmtId="43" fontId="5" fillId="0" borderId="1" xfId="1" applyFont="1" applyFill="1" applyBorder="1" applyProtection="1"/>
    <xf numFmtId="43" fontId="4" fillId="0" borderId="1" xfId="1" applyFont="1" applyFill="1" applyBorder="1" applyProtection="1"/>
    <xf numFmtId="43" fontId="5" fillId="0" borderId="0" xfId="1" applyFont="1" applyFill="1" applyProtection="1"/>
    <xf numFmtId="43" fontId="5" fillId="0" borderId="0" xfId="1" applyFont="1" applyProtection="1"/>
    <xf numFmtId="43" fontId="4" fillId="0" borderId="9" xfId="1" applyFont="1" applyBorder="1" applyProtection="1"/>
    <xf numFmtId="43" fontId="4" fillId="0" borderId="1" xfId="1" applyFont="1" applyBorder="1" applyProtection="1"/>
    <xf numFmtId="0" fontId="4" fillId="0" borderId="0" xfId="6" applyFont="1"/>
    <xf numFmtId="14" fontId="4" fillId="0" borderId="0" xfId="6" applyNumberFormat="1" applyFont="1" applyAlignment="1">
      <alignment horizontal="left"/>
    </xf>
    <xf numFmtId="0" fontId="4" fillId="0" borderId="0" xfId="0" applyFont="1"/>
    <xf numFmtId="0" fontId="3" fillId="2" borderId="1" xfId="0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Protection="1">
      <protection locked="0"/>
    </xf>
    <xf numFmtId="43" fontId="0" fillId="2" borderId="1" xfId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0" fontId="3" fillId="2" borderId="1" xfId="0" quotePrefix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0" fontId="2" fillId="2" borderId="1" xfId="0" quotePrefix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0" xfId="6" applyFont="1" applyProtection="1"/>
    <xf numFmtId="0" fontId="5" fillId="0" borderId="0" xfId="6" applyFont="1" applyFill="1" applyProtection="1"/>
    <xf numFmtId="0" fontId="5" fillId="0" borderId="0" xfId="6" applyFont="1" applyProtection="1"/>
    <xf numFmtId="14" fontId="4" fillId="0" borderId="0" xfId="6" applyNumberFormat="1" applyFont="1" applyAlignment="1" applyProtection="1">
      <alignment horizontal="left"/>
    </xf>
    <xf numFmtId="43" fontId="3" fillId="0" borderId="1" xfId="1" applyFont="1" applyFill="1" applyBorder="1" applyAlignment="1" applyProtection="1">
      <alignment horizontal="center"/>
    </xf>
    <xf numFmtId="0" fontId="4" fillId="0" borderId="1" xfId="6" applyFont="1" applyBorder="1" applyAlignment="1" applyProtection="1">
      <alignment horizontal="center"/>
    </xf>
    <xf numFmtId="0" fontId="4" fillId="0" borderId="1" xfId="6" applyFont="1" applyFill="1" applyBorder="1" applyAlignment="1" applyProtection="1"/>
    <xf numFmtId="0" fontId="5" fillId="0" borderId="1" xfId="6" applyFont="1" applyFill="1" applyBorder="1" applyAlignment="1" applyProtection="1">
      <alignment horizontal="left" indent="1"/>
    </xf>
    <xf numFmtId="0" fontId="5" fillId="0" borderId="1" xfId="6" applyFont="1" applyFill="1" applyBorder="1" applyProtection="1"/>
    <xf numFmtId="0" fontId="4" fillId="0" borderId="1" xfId="6" applyFont="1" applyFill="1" applyBorder="1" applyProtection="1"/>
    <xf numFmtId="44" fontId="5" fillId="0" borderId="0" xfId="6" applyNumberFormat="1" applyFont="1" applyFill="1" applyProtection="1"/>
    <xf numFmtId="0" fontId="4" fillId="0" borderId="8" xfId="6" applyFont="1" applyFill="1" applyBorder="1" applyAlignment="1" applyProtection="1">
      <alignment wrapText="1"/>
    </xf>
    <xf numFmtId="0" fontId="4" fillId="0" borderId="8" xfId="6" applyFont="1" applyFill="1" applyBorder="1" applyProtection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9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9" fontId="0" fillId="6" borderId="2" xfId="0" applyNumberFormat="1" applyFill="1" applyBorder="1" applyAlignment="1">
      <alignment horizontal="center"/>
    </xf>
    <xf numFmtId="0" fontId="0" fillId="6" borderId="5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9" fontId="0" fillId="6" borderId="3" xfId="0" applyNumberFormat="1" applyFill="1" applyBorder="1" applyAlignment="1">
      <alignment horizontal="center"/>
    </xf>
    <xf numFmtId="0" fontId="0" fillId="6" borderId="6" xfId="0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9" fontId="0" fillId="6" borderId="4" xfId="0" applyNumberFormat="1" applyFill="1" applyBorder="1" applyAlignment="1">
      <alignment horizontal="center"/>
    </xf>
    <xf numFmtId="0" fontId="0" fillId="6" borderId="7" xfId="0" applyFill="1" applyBorder="1"/>
    <xf numFmtId="0" fontId="4" fillId="0" borderId="0" xfId="0" applyFont="1" applyFill="1" applyAlignment="1">
      <alignment horizontal="center"/>
    </xf>
    <xf numFmtId="43" fontId="4" fillId="2" borderId="1" xfId="1" applyFont="1" applyFill="1" applyBorder="1" applyProtection="1">
      <protection locked="0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44" fontId="5" fillId="0" borderId="1" xfId="6" applyNumberFormat="1" applyFont="1" applyFill="1" applyBorder="1" applyProtection="1"/>
    <xf numFmtId="43" fontId="5" fillId="0" borderId="1" xfId="1" applyFont="1" applyBorder="1" applyProtection="1"/>
    <xf numFmtId="14" fontId="3" fillId="0" borderId="1" xfId="1" applyNumberFormat="1" applyFont="1" applyFill="1" applyBorder="1" applyAlignment="1" applyProtection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5">
    <cellStyle name="20% - Accent3 2" xfId="12"/>
    <cellStyle name="Calculation 2" xfId="14"/>
    <cellStyle name="Comma" xfId="1" builtinId="3"/>
    <cellStyle name="Comma 2" xfId="4"/>
    <cellStyle name="Comma 3" xfId="7"/>
    <cellStyle name="Currency 2" xfId="8"/>
    <cellStyle name="Currency 3" xfId="11"/>
    <cellStyle name="Input 2" xfId="13"/>
    <cellStyle name="Normal" xfId="0" builtinId="0"/>
    <cellStyle name="Normal 2" xfId="3"/>
    <cellStyle name="Normal 3" xfId="6"/>
    <cellStyle name="Normal 4" xfId="10"/>
    <cellStyle name="Percent" xfId="2" builtinId="5"/>
    <cellStyle name="Percent 2" xfId="5"/>
    <cellStyle name="Percent 3" xfId="9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14"/>
  <sheetViews>
    <sheetView topLeftCell="A7" workbookViewId="0">
      <selection activeCell="B11" sqref="B11"/>
    </sheetView>
  </sheetViews>
  <sheetFormatPr defaultRowHeight="15.75" x14ac:dyDescent="0.25"/>
  <cols>
    <col min="1" max="1" width="31.875" customWidth="1"/>
    <col min="2" max="2" width="37.5" customWidth="1"/>
  </cols>
  <sheetData>
    <row r="2" spans="1:2" x14ac:dyDescent="0.25">
      <c r="A2" s="60" t="s">
        <v>148</v>
      </c>
    </row>
    <row r="5" spans="1:2" x14ac:dyDescent="0.25">
      <c r="A5" t="s">
        <v>137</v>
      </c>
    </row>
    <row r="9" spans="1:2" x14ac:dyDescent="0.25">
      <c r="A9" t="s">
        <v>143</v>
      </c>
    </row>
    <row r="10" spans="1:2" x14ac:dyDescent="0.25">
      <c r="A10" t="s">
        <v>144</v>
      </c>
      <c r="B10" s="65" t="s">
        <v>154</v>
      </c>
    </row>
    <row r="11" spans="1:2" x14ac:dyDescent="0.25">
      <c r="A11" t="s">
        <v>145</v>
      </c>
      <c r="B11" s="66" t="s">
        <v>158</v>
      </c>
    </row>
    <row r="14" spans="1:2" x14ac:dyDescent="0.25">
      <c r="A14" s="48" t="s">
        <v>18</v>
      </c>
    </row>
  </sheetData>
  <sheetProtection algorithmName="SHA-512" hashValue="iUHxp7uPKxgnVEj3lCE0YlHDJwmy9qGWshy629ZM0pn9B3+a+ny4DkQXS0Pv1z0Ax2LFKmxNTgiI+KWcEbQ1ZA==" saltValue="Dk+R14tMs2xwBCfPbcHz9w==" spinCount="100000"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53"/>
  <sheetViews>
    <sheetView workbookViewId="0">
      <selection activeCell="A4" sqref="A4"/>
    </sheetView>
  </sheetViews>
  <sheetFormatPr defaultRowHeight="15.75" x14ac:dyDescent="0.25"/>
  <cols>
    <col min="1" max="1" width="20.25" bestFit="1" customWidth="1"/>
    <col min="2" max="2" width="21.625" bestFit="1" customWidth="1"/>
    <col min="3" max="3" width="14.875" bestFit="1" customWidth="1"/>
    <col min="4" max="4" width="13" bestFit="1" customWidth="1"/>
    <col min="5" max="5" width="34" bestFit="1" customWidth="1"/>
  </cols>
  <sheetData>
    <row r="1" spans="1:5" x14ac:dyDescent="0.25">
      <c r="A1" s="58" t="str">
        <f>Instructions!B10</f>
        <v>MSU Service Center</v>
      </c>
    </row>
    <row r="2" spans="1:5" x14ac:dyDescent="0.25">
      <c r="A2" s="60" t="s">
        <v>53</v>
      </c>
    </row>
    <row r="3" spans="1:5" x14ac:dyDescent="0.25">
      <c r="A3" s="59" t="str">
        <f>Instructions!B11</f>
        <v>xx/xx/xx</v>
      </c>
    </row>
    <row r="6" spans="1:5" x14ac:dyDescent="0.25">
      <c r="A6" s="3" t="s">
        <v>54</v>
      </c>
      <c r="B6" s="3" t="s">
        <v>55</v>
      </c>
      <c r="C6" s="3" t="s">
        <v>14</v>
      </c>
      <c r="D6" s="3" t="s">
        <v>40</v>
      </c>
      <c r="E6" s="3" t="s">
        <v>57</v>
      </c>
    </row>
    <row r="7" spans="1:5" x14ac:dyDescent="0.25">
      <c r="A7" s="88" t="s">
        <v>52</v>
      </c>
      <c r="B7" s="89" t="s">
        <v>58</v>
      </c>
      <c r="C7" s="88">
        <v>3</v>
      </c>
      <c r="D7" s="90">
        <v>0.01</v>
      </c>
      <c r="E7" s="89" t="s">
        <v>60</v>
      </c>
    </row>
    <row r="8" spans="1:5" x14ac:dyDescent="0.25">
      <c r="A8" s="6" t="s">
        <v>61</v>
      </c>
      <c r="B8" s="7" t="s">
        <v>62</v>
      </c>
      <c r="C8" s="6">
        <v>5</v>
      </c>
      <c r="D8" s="8">
        <v>0.01</v>
      </c>
      <c r="E8" s="9" t="s">
        <v>63</v>
      </c>
    </row>
    <row r="9" spans="1:5" x14ac:dyDescent="0.25">
      <c r="A9" s="6" t="s">
        <v>66</v>
      </c>
      <c r="B9" s="7" t="s">
        <v>62</v>
      </c>
      <c r="C9" s="6">
        <v>10</v>
      </c>
      <c r="D9" s="8">
        <v>0.01</v>
      </c>
      <c r="E9" s="10" t="s">
        <v>64</v>
      </c>
    </row>
    <row r="10" spans="1:5" x14ac:dyDescent="0.25">
      <c r="A10" s="6" t="s">
        <v>67</v>
      </c>
      <c r="B10" s="7" t="s">
        <v>62</v>
      </c>
      <c r="C10" s="6">
        <v>15</v>
      </c>
      <c r="D10" s="8">
        <v>0.01</v>
      </c>
      <c r="E10" s="11" t="s">
        <v>65</v>
      </c>
    </row>
    <row r="11" spans="1:5" x14ac:dyDescent="0.25">
      <c r="A11" s="88" t="s">
        <v>68</v>
      </c>
      <c r="B11" s="89" t="s">
        <v>69</v>
      </c>
      <c r="C11" s="88">
        <v>5</v>
      </c>
      <c r="D11" s="90">
        <v>0.1</v>
      </c>
      <c r="E11" s="89" t="s">
        <v>70</v>
      </c>
    </row>
    <row r="12" spans="1:5" x14ac:dyDescent="0.25">
      <c r="A12" s="88" t="s">
        <v>72</v>
      </c>
      <c r="B12" s="89" t="s">
        <v>73</v>
      </c>
      <c r="C12" s="88">
        <v>3</v>
      </c>
      <c r="D12" s="90">
        <v>0.1</v>
      </c>
      <c r="E12" s="89" t="s">
        <v>71</v>
      </c>
    </row>
    <row r="13" spans="1:5" x14ac:dyDescent="0.25">
      <c r="A13" s="88" t="s">
        <v>74</v>
      </c>
      <c r="B13" s="89" t="s">
        <v>75</v>
      </c>
      <c r="C13" s="88">
        <v>10</v>
      </c>
      <c r="D13" s="90">
        <v>0.1</v>
      </c>
      <c r="E13" s="89" t="s">
        <v>76</v>
      </c>
    </row>
    <row r="14" spans="1:5" x14ac:dyDescent="0.25">
      <c r="A14" s="6" t="s">
        <v>77</v>
      </c>
      <c r="B14" s="7" t="s">
        <v>78</v>
      </c>
      <c r="C14" s="6">
        <v>5</v>
      </c>
      <c r="D14" s="8">
        <v>0.05</v>
      </c>
      <c r="E14" s="9" t="s">
        <v>81</v>
      </c>
    </row>
    <row r="15" spans="1:5" x14ac:dyDescent="0.25">
      <c r="A15" s="6" t="s">
        <v>79</v>
      </c>
      <c r="B15" s="7" t="s">
        <v>78</v>
      </c>
      <c r="C15" s="6">
        <v>10</v>
      </c>
      <c r="D15" s="8">
        <v>0.05</v>
      </c>
      <c r="E15" s="10" t="s">
        <v>82</v>
      </c>
    </row>
    <row r="16" spans="1:5" x14ac:dyDescent="0.25">
      <c r="A16" s="6" t="s">
        <v>80</v>
      </c>
      <c r="B16" s="7" t="s">
        <v>78</v>
      </c>
      <c r="C16" s="6">
        <v>15</v>
      </c>
      <c r="D16" s="8">
        <v>0.05</v>
      </c>
      <c r="E16" s="11" t="s">
        <v>83</v>
      </c>
    </row>
    <row r="17" spans="1:5" x14ac:dyDescent="0.25">
      <c r="A17" s="91" t="s">
        <v>84</v>
      </c>
      <c r="B17" s="92" t="s">
        <v>85</v>
      </c>
      <c r="C17" s="91">
        <v>20</v>
      </c>
      <c r="D17" s="93">
        <v>0.2</v>
      </c>
      <c r="E17" s="94" t="s">
        <v>86</v>
      </c>
    </row>
    <row r="18" spans="1:5" x14ac:dyDescent="0.25">
      <c r="A18" s="95"/>
      <c r="B18" s="96"/>
      <c r="C18" s="95"/>
      <c r="D18" s="97"/>
      <c r="E18" s="98" t="s">
        <v>87</v>
      </c>
    </row>
    <row r="19" spans="1:5" x14ac:dyDescent="0.25">
      <c r="A19" s="95"/>
      <c r="B19" s="96"/>
      <c r="C19" s="95"/>
      <c r="D19" s="97"/>
      <c r="E19" s="98" t="s">
        <v>88</v>
      </c>
    </row>
    <row r="20" spans="1:5" x14ac:dyDescent="0.25">
      <c r="A20" s="99"/>
      <c r="B20" s="100"/>
      <c r="C20" s="99"/>
      <c r="D20" s="101"/>
      <c r="E20" s="102" t="s">
        <v>89</v>
      </c>
    </row>
    <row r="21" spans="1:5" x14ac:dyDescent="0.25">
      <c r="A21" s="12" t="s">
        <v>90</v>
      </c>
      <c r="B21" s="9" t="s">
        <v>91</v>
      </c>
      <c r="C21" s="12" t="s">
        <v>92</v>
      </c>
      <c r="D21" s="15" t="s">
        <v>92</v>
      </c>
      <c r="E21" s="45" t="s">
        <v>93</v>
      </c>
    </row>
    <row r="22" spans="1:5" x14ac:dyDescent="0.25">
      <c r="A22" s="13"/>
      <c r="B22" s="10"/>
      <c r="C22" s="13"/>
      <c r="D22" s="16"/>
      <c r="E22" s="46" t="s">
        <v>94</v>
      </c>
    </row>
    <row r="23" spans="1:5" x14ac:dyDescent="0.25">
      <c r="A23" s="13"/>
      <c r="B23" s="10"/>
      <c r="C23" s="13"/>
      <c r="D23" s="16"/>
      <c r="E23" s="46" t="s">
        <v>95</v>
      </c>
    </row>
    <row r="24" spans="1:5" x14ac:dyDescent="0.25">
      <c r="A24" s="14"/>
      <c r="B24" s="11"/>
      <c r="C24" s="14"/>
      <c r="D24" s="17"/>
      <c r="E24" s="47" t="s">
        <v>96</v>
      </c>
    </row>
    <row r="25" spans="1:5" x14ac:dyDescent="0.25">
      <c r="A25" s="91" t="s">
        <v>97</v>
      </c>
      <c r="B25" s="92" t="s">
        <v>98</v>
      </c>
      <c r="C25" s="91">
        <v>40</v>
      </c>
      <c r="D25" s="93">
        <v>0.2</v>
      </c>
      <c r="E25" s="94" t="s">
        <v>99</v>
      </c>
    </row>
    <row r="26" spans="1:5" x14ac:dyDescent="0.25">
      <c r="A26" s="95"/>
      <c r="B26" s="96"/>
      <c r="C26" s="95"/>
      <c r="D26" s="97"/>
      <c r="E26" s="98" t="s">
        <v>100</v>
      </c>
    </row>
    <row r="27" spans="1:5" x14ac:dyDescent="0.25">
      <c r="A27" s="99"/>
      <c r="B27" s="100"/>
      <c r="C27" s="99"/>
      <c r="D27" s="101"/>
      <c r="E27" s="102" t="s">
        <v>101</v>
      </c>
    </row>
    <row r="28" spans="1:5" x14ac:dyDescent="0.25">
      <c r="A28" s="6" t="s">
        <v>102</v>
      </c>
      <c r="B28" s="7" t="s">
        <v>103</v>
      </c>
      <c r="C28" s="18" t="s">
        <v>105</v>
      </c>
      <c r="D28" s="18" t="s">
        <v>105</v>
      </c>
      <c r="E28" s="7" t="s">
        <v>104</v>
      </c>
    </row>
    <row r="29" spans="1:5" x14ac:dyDescent="0.25">
      <c r="A29" s="4"/>
      <c r="C29" s="4"/>
      <c r="D29" s="5"/>
    </row>
    <row r="30" spans="1:5" x14ac:dyDescent="0.25">
      <c r="A30" s="4"/>
      <c r="C30" s="4"/>
      <c r="D30" s="5"/>
    </row>
    <row r="31" spans="1:5" x14ac:dyDescent="0.25">
      <c r="A31" s="4"/>
      <c r="C31" s="4"/>
      <c r="D31" s="5"/>
    </row>
    <row r="32" spans="1:5" x14ac:dyDescent="0.25">
      <c r="A32" s="4"/>
      <c r="C32" s="3" t="s">
        <v>56</v>
      </c>
    </row>
    <row r="33" spans="1:4" x14ac:dyDescent="0.25">
      <c r="A33" s="3" t="s">
        <v>54</v>
      </c>
      <c r="B33" s="3" t="s">
        <v>55</v>
      </c>
      <c r="C33" s="3" t="s">
        <v>59</v>
      </c>
      <c r="D33" s="3" t="s">
        <v>40</v>
      </c>
    </row>
    <row r="34" spans="1:4" x14ac:dyDescent="0.25">
      <c r="A34" s="6" t="s">
        <v>106</v>
      </c>
      <c r="B34" s="7" t="s">
        <v>106</v>
      </c>
      <c r="C34" s="6">
        <v>0</v>
      </c>
      <c r="D34" s="8">
        <v>0</v>
      </c>
    </row>
    <row r="35" spans="1:4" x14ac:dyDescent="0.25">
      <c r="A35" s="6" t="s">
        <v>52</v>
      </c>
      <c r="B35" s="7" t="s">
        <v>58</v>
      </c>
      <c r="C35" s="6">
        <v>3</v>
      </c>
      <c r="D35" s="8">
        <v>0.01</v>
      </c>
    </row>
    <row r="36" spans="1:4" x14ac:dyDescent="0.25">
      <c r="A36" s="6" t="s">
        <v>61</v>
      </c>
      <c r="B36" s="7" t="s">
        <v>62</v>
      </c>
      <c r="C36" s="6">
        <v>5</v>
      </c>
      <c r="D36" s="8">
        <v>0.01</v>
      </c>
    </row>
    <row r="37" spans="1:4" x14ac:dyDescent="0.25">
      <c r="A37" s="6" t="s">
        <v>66</v>
      </c>
      <c r="B37" s="7" t="s">
        <v>62</v>
      </c>
      <c r="C37" s="6">
        <v>10</v>
      </c>
      <c r="D37" s="8">
        <v>0.01</v>
      </c>
    </row>
    <row r="38" spans="1:4" x14ac:dyDescent="0.25">
      <c r="A38" s="6" t="s">
        <v>67</v>
      </c>
      <c r="B38" s="7" t="s">
        <v>62</v>
      </c>
      <c r="C38" s="6">
        <v>15</v>
      </c>
      <c r="D38" s="8">
        <v>0.01</v>
      </c>
    </row>
    <row r="39" spans="1:4" x14ac:dyDescent="0.25">
      <c r="A39" s="6" t="s">
        <v>68</v>
      </c>
      <c r="B39" s="7" t="s">
        <v>69</v>
      </c>
      <c r="C39" s="6">
        <v>5</v>
      </c>
      <c r="D39" s="8">
        <v>0.1</v>
      </c>
    </row>
    <row r="40" spans="1:4" x14ac:dyDescent="0.25">
      <c r="A40" s="6" t="s">
        <v>72</v>
      </c>
      <c r="B40" s="7" t="s">
        <v>73</v>
      </c>
      <c r="C40" s="6">
        <v>3</v>
      </c>
      <c r="D40" s="8">
        <v>0.1</v>
      </c>
    </row>
    <row r="41" spans="1:4" x14ac:dyDescent="0.25">
      <c r="A41" s="6" t="s">
        <v>74</v>
      </c>
      <c r="B41" s="7" t="s">
        <v>75</v>
      </c>
      <c r="C41" s="6">
        <v>10</v>
      </c>
      <c r="D41" s="8">
        <v>0.1</v>
      </c>
    </row>
    <row r="42" spans="1:4" x14ac:dyDescent="0.25">
      <c r="A42" s="6" t="s">
        <v>77</v>
      </c>
      <c r="B42" s="7" t="s">
        <v>78</v>
      </c>
      <c r="C42" s="6">
        <v>5</v>
      </c>
      <c r="D42" s="8">
        <v>0.05</v>
      </c>
    </row>
    <row r="43" spans="1:4" x14ac:dyDescent="0.25">
      <c r="A43" s="6" t="s">
        <v>79</v>
      </c>
      <c r="B43" s="7" t="s">
        <v>78</v>
      </c>
      <c r="C43" s="6">
        <v>10</v>
      </c>
      <c r="D43" s="8">
        <v>0.05</v>
      </c>
    </row>
    <row r="44" spans="1:4" x14ac:dyDescent="0.25">
      <c r="A44" s="6" t="s">
        <v>80</v>
      </c>
      <c r="B44" s="7" t="s">
        <v>78</v>
      </c>
      <c r="C44" s="6">
        <v>15</v>
      </c>
      <c r="D44" s="8">
        <v>0.05</v>
      </c>
    </row>
    <row r="45" spans="1:4" x14ac:dyDescent="0.25">
      <c r="A45" s="6" t="s">
        <v>84</v>
      </c>
      <c r="B45" s="7" t="s">
        <v>85</v>
      </c>
      <c r="C45" s="6">
        <v>20</v>
      </c>
      <c r="D45" s="8">
        <v>0.2</v>
      </c>
    </row>
    <row r="46" spans="1:4" x14ac:dyDescent="0.25">
      <c r="A46" s="12" t="s">
        <v>90</v>
      </c>
      <c r="B46" s="9" t="s">
        <v>91</v>
      </c>
      <c r="C46" s="6" t="s">
        <v>92</v>
      </c>
      <c r="D46" s="8" t="s">
        <v>92</v>
      </c>
    </row>
    <row r="47" spans="1:4" x14ac:dyDescent="0.25">
      <c r="A47" s="12" t="s">
        <v>97</v>
      </c>
      <c r="B47" s="9" t="s">
        <v>98</v>
      </c>
      <c r="C47" s="6">
        <v>40</v>
      </c>
      <c r="D47" s="8">
        <v>0.2</v>
      </c>
    </row>
    <row r="48" spans="1:4" x14ac:dyDescent="0.25">
      <c r="A48" s="6" t="s">
        <v>102</v>
      </c>
      <c r="B48" s="7" t="s">
        <v>103</v>
      </c>
      <c r="C48" s="6">
        <v>0</v>
      </c>
      <c r="D48" s="8">
        <v>0</v>
      </c>
    </row>
    <row r="49" spans="1:4" x14ac:dyDescent="0.25">
      <c r="A49" s="12" t="s">
        <v>109</v>
      </c>
      <c r="B49" s="9" t="s">
        <v>111</v>
      </c>
      <c r="C49" s="6" t="s">
        <v>114</v>
      </c>
      <c r="D49" s="8" t="s">
        <v>114</v>
      </c>
    </row>
    <row r="50" spans="1:4" x14ac:dyDescent="0.25">
      <c r="A50" s="6" t="s">
        <v>110</v>
      </c>
      <c r="B50" s="7" t="s">
        <v>112</v>
      </c>
      <c r="C50" s="6" t="s">
        <v>114</v>
      </c>
      <c r="D50" s="8" t="s">
        <v>114</v>
      </c>
    </row>
    <row r="53" spans="1:4" x14ac:dyDescent="0.25">
      <c r="A53">
        <v>0</v>
      </c>
    </row>
    <row r="54" spans="1:4" x14ac:dyDescent="0.25">
      <c r="A54">
        <v>1</v>
      </c>
    </row>
    <row r="55" spans="1:4" x14ac:dyDescent="0.25">
      <c r="A55">
        <v>2</v>
      </c>
    </row>
    <row r="56" spans="1:4" x14ac:dyDescent="0.25">
      <c r="A56">
        <v>3</v>
      </c>
    </row>
    <row r="57" spans="1:4" x14ac:dyDescent="0.25">
      <c r="A57">
        <v>4</v>
      </c>
    </row>
    <row r="58" spans="1:4" x14ac:dyDescent="0.25">
      <c r="A58">
        <v>5</v>
      </c>
    </row>
    <row r="59" spans="1:4" x14ac:dyDescent="0.25">
      <c r="A59">
        <v>6</v>
      </c>
    </row>
    <row r="60" spans="1:4" x14ac:dyDescent="0.25">
      <c r="A60">
        <v>7</v>
      </c>
    </row>
    <row r="61" spans="1:4" x14ac:dyDescent="0.25">
      <c r="A61">
        <v>8</v>
      </c>
    </row>
    <row r="62" spans="1:4" x14ac:dyDescent="0.25">
      <c r="A62">
        <v>9</v>
      </c>
    </row>
    <row r="63" spans="1:4" x14ac:dyDescent="0.25">
      <c r="A63">
        <v>10</v>
      </c>
    </row>
    <row r="64" spans="1:4" x14ac:dyDescent="0.25">
      <c r="A64">
        <v>11</v>
      </c>
    </row>
    <row r="65" spans="1:1" x14ac:dyDescent="0.25">
      <c r="A65">
        <v>12</v>
      </c>
    </row>
    <row r="66" spans="1:1" x14ac:dyDescent="0.25">
      <c r="A66">
        <v>13</v>
      </c>
    </row>
    <row r="67" spans="1:1" x14ac:dyDescent="0.25">
      <c r="A67">
        <v>14</v>
      </c>
    </row>
    <row r="68" spans="1:1" x14ac:dyDescent="0.25">
      <c r="A68">
        <v>15</v>
      </c>
    </row>
    <row r="69" spans="1:1" x14ac:dyDescent="0.25">
      <c r="A69">
        <v>16</v>
      </c>
    </row>
    <row r="70" spans="1:1" x14ac:dyDescent="0.25">
      <c r="A70">
        <v>17</v>
      </c>
    </row>
    <row r="71" spans="1:1" x14ac:dyDescent="0.25">
      <c r="A71">
        <v>18</v>
      </c>
    </row>
    <row r="72" spans="1:1" x14ac:dyDescent="0.25">
      <c r="A72">
        <v>19</v>
      </c>
    </row>
    <row r="73" spans="1:1" x14ac:dyDescent="0.25">
      <c r="A73">
        <v>20</v>
      </c>
    </row>
    <row r="74" spans="1:1" x14ac:dyDescent="0.25">
      <c r="A74">
        <v>21</v>
      </c>
    </row>
    <row r="75" spans="1:1" x14ac:dyDescent="0.25">
      <c r="A75">
        <v>22</v>
      </c>
    </row>
    <row r="76" spans="1:1" x14ac:dyDescent="0.25">
      <c r="A76">
        <v>23</v>
      </c>
    </row>
    <row r="77" spans="1:1" x14ac:dyDescent="0.25">
      <c r="A77">
        <v>24</v>
      </c>
    </row>
    <row r="78" spans="1:1" x14ac:dyDescent="0.25">
      <c r="A78">
        <v>25</v>
      </c>
    </row>
    <row r="79" spans="1:1" x14ac:dyDescent="0.25">
      <c r="A79">
        <v>26</v>
      </c>
    </row>
    <row r="80" spans="1:1" x14ac:dyDescent="0.25">
      <c r="A80">
        <v>27</v>
      </c>
    </row>
    <row r="81" spans="1:1" x14ac:dyDescent="0.25">
      <c r="A81">
        <v>28</v>
      </c>
    </row>
    <row r="82" spans="1:1" x14ac:dyDescent="0.25">
      <c r="A82">
        <v>29</v>
      </c>
    </row>
    <row r="83" spans="1:1" x14ac:dyDescent="0.25">
      <c r="A83">
        <v>30</v>
      </c>
    </row>
    <row r="84" spans="1:1" x14ac:dyDescent="0.25">
      <c r="A84">
        <v>31</v>
      </c>
    </row>
    <row r="85" spans="1:1" x14ac:dyDescent="0.25">
      <c r="A85">
        <v>32</v>
      </c>
    </row>
    <row r="86" spans="1:1" x14ac:dyDescent="0.25">
      <c r="A86">
        <v>33</v>
      </c>
    </row>
    <row r="87" spans="1:1" x14ac:dyDescent="0.25">
      <c r="A87">
        <v>34</v>
      </c>
    </row>
    <row r="88" spans="1:1" x14ac:dyDescent="0.25">
      <c r="A88">
        <v>35</v>
      </c>
    </row>
    <row r="89" spans="1:1" x14ac:dyDescent="0.25">
      <c r="A89">
        <v>36</v>
      </c>
    </row>
    <row r="90" spans="1:1" x14ac:dyDescent="0.25">
      <c r="A90">
        <v>37</v>
      </c>
    </row>
    <row r="91" spans="1:1" x14ac:dyDescent="0.25">
      <c r="A91">
        <v>38</v>
      </c>
    </row>
    <row r="92" spans="1:1" x14ac:dyDescent="0.25">
      <c r="A92">
        <v>39</v>
      </c>
    </row>
    <row r="93" spans="1:1" x14ac:dyDescent="0.25">
      <c r="A93">
        <v>40</v>
      </c>
    </row>
    <row r="94" spans="1:1" x14ac:dyDescent="0.25">
      <c r="A94">
        <v>41</v>
      </c>
    </row>
    <row r="95" spans="1:1" x14ac:dyDescent="0.25">
      <c r="A95">
        <v>42</v>
      </c>
    </row>
    <row r="96" spans="1:1" x14ac:dyDescent="0.25">
      <c r="A96">
        <v>43</v>
      </c>
    </row>
    <row r="97" spans="1:1" x14ac:dyDescent="0.25">
      <c r="A97">
        <v>44</v>
      </c>
    </row>
    <row r="98" spans="1:1" x14ac:dyDescent="0.25">
      <c r="A98">
        <v>45</v>
      </c>
    </row>
    <row r="99" spans="1:1" x14ac:dyDescent="0.25">
      <c r="A99">
        <v>46</v>
      </c>
    </row>
    <row r="100" spans="1:1" x14ac:dyDescent="0.25">
      <c r="A100">
        <v>47</v>
      </c>
    </row>
    <row r="101" spans="1:1" x14ac:dyDescent="0.25">
      <c r="A101">
        <v>48</v>
      </c>
    </row>
    <row r="102" spans="1:1" x14ac:dyDescent="0.25">
      <c r="A102">
        <v>49</v>
      </c>
    </row>
    <row r="103" spans="1:1" x14ac:dyDescent="0.25">
      <c r="A103">
        <v>50</v>
      </c>
    </row>
    <row r="104" spans="1:1" x14ac:dyDescent="0.25">
      <c r="A104">
        <v>51</v>
      </c>
    </row>
    <row r="105" spans="1:1" x14ac:dyDescent="0.25">
      <c r="A105">
        <v>52</v>
      </c>
    </row>
    <row r="106" spans="1:1" x14ac:dyDescent="0.25">
      <c r="A106">
        <v>53</v>
      </c>
    </row>
    <row r="107" spans="1:1" x14ac:dyDescent="0.25">
      <c r="A107">
        <v>54</v>
      </c>
    </row>
    <row r="108" spans="1:1" x14ac:dyDescent="0.25">
      <c r="A108">
        <v>55</v>
      </c>
    </row>
    <row r="109" spans="1:1" x14ac:dyDescent="0.25">
      <c r="A109">
        <v>56</v>
      </c>
    </row>
    <row r="110" spans="1:1" x14ac:dyDescent="0.25">
      <c r="A110">
        <v>57</v>
      </c>
    </row>
    <row r="111" spans="1:1" x14ac:dyDescent="0.25">
      <c r="A111">
        <v>58</v>
      </c>
    </row>
    <row r="112" spans="1:1" x14ac:dyDescent="0.25">
      <c r="A112">
        <v>59</v>
      </c>
    </row>
    <row r="113" spans="1:1" x14ac:dyDescent="0.25">
      <c r="A113">
        <v>60</v>
      </c>
    </row>
    <row r="114" spans="1:1" x14ac:dyDescent="0.25">
      <c r="A114">
        <v>61</v>
      </c>
    </row>
    <row r="115" spans="1:1" x14ac:dyDescent="0.25">
      <c r="A115">
        <v>62</v>
      </c>
    </row>
    <row r="116" spans="1:1" x14ac:dyDescent="0.25">
      <c r="A116">
        <v>63</v>
      </c>
    </row>
    <row r="117" spans="1:1" x14ac:dyDescent="0.25">
      <c r="A117">
        <v>64</v>
      </c>
    </row>
    <row r="118" spans="1:1" x14ac:dyDescent="0.25">
      <c r="A118">
        <v>65</v>
      </c>
    </row>
    <row r="119" spans="1:1" x14ac:dyDescent="0.25">
      <c r="A119">
        <v>66</v>
      </c>
    </row>
    <row r="120" spans="1:1" x14ac:dyDescent="0.25">
      <c r="A120">
        <v>67</v>
      </c>
    </row>
    <row r="121" spans="1:1" x14ac:dyDescent="0.25">
      <c r="A121">
        <v>68</v>
      </c>
    </row>
    <row r="122" spans="1:1" x14ac:dyDescent="0.25">
      <c r="A122">
        <v>69</v>
      </c>
    </row>
    <row r="123" spans="1:1" x14ac:dyDescent="0.25">
      <c r="A123">
        <v>70</v>
      </c>
    </row>
    <row r="124" spans="1:1" x14ac:dyDescent="0.25">
      <c r="A124">
        <v>71</v>
      </c>
    </row>
    <row r="125" spans="1:1" x14ac:dyDescent="0.25">
      <c r="A125">
        <v>72</v>
      </c>
    </row>
    <row r="126" spans="1:1" x14ac:dyDescent="0.25">
      <c r="A126">
        <v>73</v>
      </c>
    </row>
    <row r="127" spans="1:1" x14ac:dyDescent="0.25">
      <c r="A127">
        <v>74</v>
      </c>
    </row>
    <row r="128" spans="1:1" x14ac:dyDescent="0.25">
      <c r="A128">
        <v>75</v>
      </c>
    </row>
    <row r="129" spans="1:1" x14ac:dyDescent="0.25">
      <c r="A129">
        <v>76</v>
      </c>
    </row>
    <row r="130" spans="1:1" x14ac:dyDescent="0.25">
      <c r="A130">
        <v>77</v>
      </c>
    </row>
    <row r="131" spans="1:1" x14ac:dyDescent="0.25">
      <c r="A131">
        <v>78</v>
      </c>
    </row>
    <row r="132" spans="1:1" x14ac:dyDescent="0.25">
      <c r="A132">
        <v>79</v>
      </c>
    </row>
    <row r="133" spans="1:1" x14ac:dyDescent="0.25">
      <c r="A133">
        <v>80</v>
      </c>
    </row>
    <row r="134" spans="1:1" x14ac:dyDescent="0.25">
      <c r="A134">
        <v>81</v>
      </c>
    </row>
    <row r="135" spans="1:1" x14ac:dyDescent="0.25">
      <c r="A135">
        <v>82</v>
      </c>
    </row>
    <row r="136" spans="1:1" x14ac:dyDescent="0.25">
      <c r="A136">
        <v>83</v>
      </c>
    </row>
    <row r="137" spans="1:1" x14ac:dyDescent="0.25">
      <c r="A137">
        <v>84</v>
      </c>
    </row>
    <row r="138" spans="1:1" x14ac:dyDescent="0.25">
      <c r="A138">
        <v>85</v>
      </c>
    </row>
    <row r="139" spans="1:1" x14ac:dyDescent="0.25">
      <c r="A139">
        <v>86</v>
      </c>
    </row>
    <row r="140" spans="1:1" x14ac:dyDescent="0.25">
      <c r="A140">
        <v>87</v>
      </c>
    </row>
    <row r="141" spans="1:1" x14ac:dyDescent="0.25">
      <c r="A141">
        <v>88</v>
      </c>
    </row>
    <row r="142" spans="1:1" x14ac:dyDescent="0.25">
      <c r="A142">
        <v>89</v>
      </c>
    </row>
    <row r="143" spans="1:1" x14ac:dyDescent="0.25">
      <c r="A143">
        <v>90</v>
      </c>
    </row>
    <row r="144" spans="1:1" x14ac:dyDescent="0.25">
      <c r="A144">
        <v>91</v>
      </c>
    </row>
    <row r="145" spans="1:1" x14ac:dyDescent="0.25">
      <c r="A145">
        <v>92</v>
      </c>
    </row>
    <row r="146" spans="1:1" x14ac:dyDescent="0.25">
      <c r="A146">
        <v>93</v>
      </c>
    </row>
    <row r="147" spans="1:1" x14ac:dyDescent="0.25">
      <c r="A147">
        <v>94</v>
      </c>
    </row>
    <row r="148" spans="1:1" x14ac:dyDescent="0.25">
      <c r="A148">
        <v>95</v>
      </c>
    </row>
    <row r="149" spans="1:1" x14ac:dyDescent="0.25">
      <c r="A149">
        <v>96</v>
      </c>
    </row>
    <row r="150" spans="1:1" x14ac:dyDescent="0.25">
      <c r="A150">
        <v>97</v>
      </c>
    </row>
    <row r="151" spans="1:1" x14ac:dyDescent="0.25">
      <c r="A151">
        <v>98</v>
      </c>
    </row>
    <row r="152" spans="1:1" x14ac:dyDescent="0.25">
      <c r="A152">
        <v>99</v>
      </c>
    </row>
    <row r="153" spans="1:1" x14ac:dyDescent="0.25">
      <c r="A153">
        <v>100</v>
      </c>
    </row>
  </sheetData>
  <sheetProtection algorithmName="SHA-512" hashValue="KSg003s0xicl11tXi2K8lvmLo+EpoNNgnFwUxG9dxyb2jTOAydrUEKmorZLXepOidwcuB/FBB1+2jX5y1uvWbw==" saltValue="QAUajLpDljtU4oUT1juJpg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5"/>
  <sheetViews>
    <sheetView tabSelected="1" topLeftCell="A19" zoomScaleNormal="100" workbookViewId="0">
      <selection activeCell="D27" sqref="D27"/>
    </sheetView>
  </sheetViews>
  <sheetFormatPr defaultRowHeight="15.75" x14ac:dyDescent="0.25"/>
  <cols>
    <col min="1" max="1" width="25" style="77" bestFit="1" customWidth="1"/>
    <col min="2" max="2" width="24.25" style="76" bestFit="1" customWidth="1"/>
    <col min="3" max="4" width="20.625" style="77" customWidth="1"/>
    <col min="5" max="16384" width="9" style="77"/>
  </cols>
  <sheetData>
    <row r="1" spans="1:4" x14ac:dyDescent="0.25">
      <c r="A1" s="75" t="str">
        <f>Instructions!B10</f>
        <v>MSU Service Center</v>
      </c>
    </row>
    <row r="2" spans="1:4" x14ac:dyDescent="0.25">
      <c r="A2" s="75" t="s">
        <v>136</v>
      </c>
    </row>
    <row r="3" spans="1:4" x14ac:dyDescent="0.25">
      <c r="A3" s="78" t="str">
        <f>Instructions!B11</f>
        <v>xx/xx/xx</v>
      </c>
    </row>
    <row r="4" spans="1:4" x14ac:dyDescent="0.25">
      <c r="A4" s="76"/>
    </row>
    <row r="5" spans="1:4" x14ac:dyDescent="0.25">
      <c r="A5" s="76"/>
    </row>
    <row r="6" spans="1:4" x14ac:dyDescent="0.25">
      <c r="A6" s="51"/>
      <c r="B6" s="108" t="str">
        <f>Instructions!B11</f>
        <v>xx/xx/xx</v>
      </c>
      <c r="C6" s="80" t="s">
        <v>118</v>
      </c>
      <c r="D6" s="79" t="s">
        <v>149</v>
      </c>
    </row>
    <row r="7" spans="1:4" x14ac:dyDescent="0.25">
      <c r="A7" s="81" t="s">
        <v>122</v>
      </c>
      <c r="B7" s="51"/>
      <c r="C7" s="51"/>
      <c r="D7" s="51"/>
    </row>
    <row r="8" spans="1:4" x14ac:dyDescent="0.25">
      <c r="A8" s="82" t="s">
        <v>37</v>
      </c>
      <c r="B8" s="52" t="e">
        <f>Banner!E10</f>
        <v>#DIV/0!</v>
      </c>
      <c r="C8" s="52">
        <f>Salaries!B12</f>
        <v>0</v>
      </c>
      <c r="D8" s="52" t="e">
        <f>B8+C8</f>
        <v>#DIV/0!</v>
      </c>
    </row>
    <row r="9" spans="1:4" x14ac:dyDescent="0.25">
      <c r="A9" s="82" t="s">
        <v>121</v>
      </c>
      <c r="B9" s="52" t="e">
        <f>Banner!E11</f>
        <v>#DIV/0!</v>
      </c>
      <c r="C9" s="52">
        <f>Salaries!D12</f>
        <v>0</v>
      </c>
      <c r="D9" s="52" t="e">
        <f>B9+C9</f>
        <v>#DIV/0!</v>
      </c>
    </row>
    <row r="10" spans="1:4" x14ac:dyDescent="0.25">
      <c r="A10" s="51" t="s">
        <v>120</v>
      </c>
      <c r="B10" s="53" t="e">
        <f>SUM(B8:B9)</f>
        <v>#DIV/0!</v>
      </c>
      <c r="C10" s="53">
        <f>SUM(C8:C9)</f>
        <v>0</v>
      </c>
      <c r="D10" s="53" t="e">
        <f>SUM(D8:D9)</f>
        <v>#DIV/0!</v>
      </c>
    </row>
    <row r="11" spans="1:4" x14ac:dyDescent="0.25">
      <c r="A11" s="83"/>
      <c r="B11" s="52"/>
      <c r="C11" s="52"/>
      <c r="D11" s="52"/>
    </row>
    <row r="12" spans="1:4" x14ac:dyDescent="0.25">
      <c r="A12" s="81" t="s">
        <v>38</v>
      </c>
      <c r="B12" s="53" t="e">
        <f>Banner!E12</f>
        <v>#DIV/0!</v>
      </c>
      <c r="C12" s="53">
        <f>Travel!B14</f>
        <v>0</v>
      </c>
      <c r="D12" s="53" t="e">
        <f>B12+C12</f>
        <v>#DIV/0!</v>
      </c>
    </row>
    <row r="13" spans="1:4" x14ac:dyDescent="0.25">
      <c r="A13" s="83"/>
      <c r="B13" s="52"/>
      <c r="C13" s="52"/>
      <c r="D13" s="52"/>
    </row>
    <row r="14" spans="1:4" x14ac:dyDescent="0.25">
      <c r="A14" s="81" t="s">
        <v>123</v>
      </c>
      <c r="B14" s="53" t="e">
        <f>Banner!E13</f>
        <v>#DIV/0!</v>
      </c>
      <c r="C14" s="53">
        <f>Contractuals!B12</f>
        <v>0</v>
      </c>
      <c r="D14" s="53" t="e">
        <f>B14+C14</f>
        <v>#DIV/0!</v>
      </c>
    </row>
    <row r="15" spans="1:4" x14ac:dyDescent="0.25">
      <c r="A15" s="83"/>
      <c r="B15" s="52"/>
      <c r="C15" s="52"/>
      <c r="D15" s="52"/>
    </row>
    <row r="16" spans="1:4" x14ac:dyDescent="0.25">
      <c r="A16" s="81" t="s">
        <v>39</v>
      </c>
      <c r="B16" s="53" t="e">
        <f>Banner!E14</f>
        <v>#DIV/0!</v>
      </c>
      <c r="C16" s="53">
        <f>Commodities!B12</f>
        <v>0</v>
      </c>
      <c r="D16" s="53" t="e">
        <f>B16+C16</f>
        <v>#DIV/0!</v>
      </c>
    </row>
    <row r="17" spans="1:4" x14ac:dyDescent="0.25">
      <c r="A17" s="83"/>
      <c r="B17" s="52"/>
      <c r="C17" s="52"/>
      <c r="D17" s="52"/>
    </row>
    <row r="18" spans="1:4" x14ac:dyDescent="0.25">
      <c r="A18" s="84" t="s">
        <v>116</v>
      </c>
      <c r="B18" s="53" t="e">
        <f>B14+B16+B12+B10</f>
        <v>#DIV/0!</v>
      </c>
      <c r="C18" s="53"/>
      <c r="D18" s="53" t="e">
        <f>D14+D16+D12+D10</f>
        <v>#DIV/0!</v>
      </c>
    </row>
    <row r="19" spans="1:4" x14ac:dyDescent="0.25">
      <c r="A19" s="84"/>
      <c r="B19" s="52"/>
      <c r="C19" s="52"/>
      <c r="D19" s="52"/>
    </row>
    <row r="20" spans="1:4" x14ac:dyDescent="0.25">
      <c r="A20" s="81" t="s">
        <v>20</v>
      </c>
      <c r="B20" s="53">
        <f>Banner!E17</f>
        <v>0</v>
      </c>
      <c r="C20" s="53"/>
      <c r="D20" s="53">
        <f>Equipment!J19</f>
        <v>0</v>
      </c>
    </row>
    <row r="21" spans="1:4" x14ac:dyDescent="0.25">
      <c r="A21" s="83"/>
      <c r="B21" s="52"/>
      <c r="C21" s="52"/>
      <c r="D21" s="52"/>
    </row>
    <row r="22" spans="1:4" x14ac:dyDescent="0.25">
      <c r="A22" s="84" t="s">
        <v>124</v>
      </c>
      <c r="B22" s="53" t="e">
        <f>B18+B20+B19</f>
        <v>#DIV/0!</v>
      </c>
      <c r="C22" s="53"/>
      <c r="D22" s="53" t="e">
        <f>D18+D20+D19</f>
        <v>#DIV/0!</v>
      </c>
    </row>
    <row r="23" spans="1:4" hidden="1" x14ac:dyDescent="0.25">
      <c r="A23" s="85" t="e">
        <f>B22-B20</f>
        <v>#DIV/0!</v>
      </c>
      <c r="B23" s="54"/>
      <c r="C23" s="55"/>
      <c r="D23" s="55">
        <f>B23+C23</f>
        <v>0</v>
      </c>
    </row>
    <row r="24" spans="1:4" x14ac:dyDescent="0.25">
      <c r="A24" s="106"/>
      <c r="B24" s="52"/>
      <c r="C24" s="107"/>
      <c r="D24" s="107"/>
    </row>
    <row r="25" spans="1:4" x14ac:dyDescent="0.25">
      <c r="A25" s="81" t="s">
        <v>22</v>
      </c>
      <c r="B25" s="52"/>
      <c r="C25" s="107"/>
      <c r="D25" s="57">
        <f>-Subsidies!C12</f>
        <v>0</v>
      </c>
    </row>
    <row r="26" spans="1:4" x14ac:dyDescent="0.25">
      <c r="A26" s="106"/>
      <c r="B26" s="52"/>
      <c r="C26" s="107"/>
      <c r="D26" s="107"/>
    </row>
    <row r="27" spans="1:4" x14ac:dyDescent="0.25">
      <c r="A27" s="84" t="s">
        <v>131</v>
      </c>
      <c r="B27" s="53"/>
      <c r="C27" s="56"/>
      <c r="D27" s="57" t="e">
        <f>-Comparison!B14</f>
        <v>#DIV/0!</v>
      </c>
    </row>
    <row r="28" spans="1:4" x14ac:dyDescent="0.25">
      <c r="A28" s="83"/>
      <c r="B28" s="52"/>
      <c r="C28" s="107"/>
      <c r="D28" s="107"/>
    </row>
    <row r="29" spans="1:4" x14ac:dyDescent="0.25">
      <c r="A29" s="84" t="s">
        <v>153</v>
      </c>
      <c r="B29" s="53"/>
      <c r="C29" s="57"/>
      <c r="D29" s="57" t="e">
        <f>D22+D25+D27</f>
        <v>#DIV/0!</v>
      </c>
    </row>
    <row r="30" spans="1:4" x14ac:dyDescent="0.25">
      <c r="A30" s="83"/>
      <c r="B30" s="52"/>
      <c r="C30" s="107"/>
      <c r="D30" s="107"/>
    </row>
    <row r="31" spans="1:4" x14ac:dyDescent="0.25">
      <c r="A31" s="86" t="s">
        <v>10</v>
      </c>
      <c r="B31" s="53"/>
      <c r="C31" s="56"/>
      <c r="D31" s="53">
        <f>Usage!B11</f>
        <v>0</v>
      </c>
    </row>
    <row r="32" spans="1:4" x14ac:dyDescent="0.25">
      <c r="A32" s="76"/>
      <c r="B32" s="54"/>
      <c r="C32" s="55"/>
      <c r="D32" s="55"/>
    </row>
    <row r="33" spans="1:4" x14ac:dyDescent="0.25">
      <c r="A33" s="87" t="s">
        <v>119</v>
      </c>
      <c r="B33" s="53"/>
      <c r="C33" s="56"/>
      <c r="D33" s="57" t="e">
        <f>D29/D31</f>
        <v>#DIV/0!</v>
      </c>
    </row>
    <row r="34" spans="1:4" x14ac:dyDescent="0.25">
      <c r="A34" s="76"/>
      <c r="B34" s="54"/>
      <c r="C34" s="55"/>
      <c r="D34" s="55"/>
    </row>
    <row r="35" spans="1:4" x14ac:dyDescent="0.25">
      <c r="A35" s="87" t="s">
        <v>117</v>
      </c>
      <c r="B35" s="53" t="e">
        <f>B22/12*2</f>
        <v>#DIV/0!</v>
      </c>
      <c r="C35" s="56"/>
      <c r="D35" s="57" t="e">
        <f>D22/12*2</f>
        <v>#DIV/0!</v>
      </c>
    </row>
  </sheetData>
  <sheetProtection algorithmName="SHA-512" hashValue="DiVHSrLlPm2ojgCQV8itaT6fjwAxel3zRA3Bk55RkVHeKJQWFvUYEwC53Miyus1UEJnXmtIEqNBDNyptFkzpnw==" saltValue="Cr6NpSQFGM04pINryS9Ngw==" spinCount="100000" sheet="1" objects="1" scenarios="1" selectLockedCells="1"/>
  <pageMargins left="0.7" right="0.7" top="0.75" bottom="0.75" header="0.3" footer="0.3"/>
  <pageSetup scale="90" orientation="portrait" r:id="rId1"/>
  <ignoredErrors>
    <ignoredError sqref="D2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7"/>
  <sheetViews>
    <sheetView workbookViewId="0">
      <selection activeCell="B7" sqref="B7"/>
    </sheetView>
  </sheetViews>
  <sheetFormatPr defaultRowHeight="15.75" x14ac:dyDescent="0.25"/>
  <cols>
    <col min="1" max="1" width="23" bestFit="1" customWidth="1"/>
    <col min="2" max="2" width="12.625" style="2" bestFit="1" customWidth="1"/>
  </cols>
  <sheetData>
    <row r="1" spans="1:2" x14ac:dyDescent="0.25">
      <c r="A1" s="58" t="str">
        <f>Instructions!B10</f>
        <v>MSU Service Center</v>
      </c>
    </row>
    <row r="2" spans="1:2" x14ac:dyDescent="0.25">
      <c r="A2" s="21" t="s">
        <v>146</v>
      </c>
    </row>
    <row r="3" spans="1:2" x14ac:dyDescent="0.25">
      <c r="A3" s="59" t="str">
        <f>Instructions!B11</f>
        <v>xx/xx/xx</v>
      </c>
    </row>
    <row r="5" spans="1:2" x14ac:dyDescent="0.25">
      <c r="B5" s="109" t="s">
        <v>152</v>
      </c>
    </row>
    <row r="6" spans="1:2" x14ac:dyDescent="0.25">
      <c r="A6" s="49" t="s">
        <v>135</v>
      </c>
      <c r="B6" s="64" t="s">
        <v>155</v>
      </c>
    </row>
    <row r="7" spans="1:2" x14ac:dyDescent="0.25">
      <c r="A7" s="7" t="s">
        <v>130</v>
      </c>
      <c r="B7" s="67"/>
    </row>
    <row r="8" spans="1:2" x14ac:dyDescent="0.25">
      <c r="A8" s="7" t="s">
        <v>41</v>
      </c>
      <c r="B8" s="39" t="e">
        <f>Worksheet!D18</f>
        <v>#DIV/0!</v>
      </c>
    </row>
    <row r="9" spans="1:2" x14ac:dyDescent="0.25">
      <c r="A9" s="7" t="s">
        <v>131</v>
      </c>
      <c r="B9" s="39" t="e">
        <f>B7-B8</f>
        <v>#DIV/0!</v>
      </c>
    </row>
    <row r="10" spans="1:2" x14ac:dyDescent="0.25">
      <c r="A10" s="7" t="s">
        <v>132</v>
      </c>
      <c r="B10" s="39" t="e">
        <f>B9/B8</f>
        <v>#DIV/0!</v>
      </c>
    </row>
    <row r="11" spans="1:2" x14ac:dyDescent="0.25">
      <c r="A11" s="7" t="s">
        <v>133</v>
      </c>
      <c r="B11" s="39">
        <v>0.1</v>
      </c>
    </row>
    <row r="12" spans="1:2" x14ac:dyDescent="0.25">
      <c r="A12" s="7" t="s">
        <v>113</v>
      </c>
      <c r="B12" s="39" t="e">
        <f>(B8/360)*60</f>
        <v>#DIV/0!</v>
      </c>
    </row>
    <row r="13" spans="1:2" x14ac:dyDescent="0.25">
      <c r="A13" s="7" t="s">
        <v>134</v>
      </c>
      <c r="B13" s="67"/>
    </row>
    <row r="14" spans="1:2" x14ac:dyDescent="0.25">
      <c r="A14" s="7" t="s">
        <v>131</v>
      </c>
      <c r="B14" s="39" t="e">
        <f>B13-B12</f>
        <v>#DIV/0!</v>
      </c>
    </row>
    <row r="17" spans="1:1" x14ac:dyDescent="0.25">
      <c r="A17" s="48" t="s">
        <v>18</v>
      </c>
    </row>
  </sheetData>
  <sheetProtection algorithmName="SHA-512" hashValue="6+FX/sMeHjFjIMLA6l1VMnYgFFU7tKikmoBleVfG6k7U6OAbGAqkR8JGDka/IVfEebdqFzBvNgXXqw0GMNAnJg==" saltValue="OnPRxVZgP2qh6yu7vP/nP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3"/>
  <sheetViews>
    <sheetView workbookViewId="0">
      <selection activeCell="D10" sqref="D10"/>
    </sheetView>
  </sheetViews>
  <sheetFormatPr defaultRowHeight="15.75" x14ac:dyDescent="0.25"/>
  <cols>
    <col min="1" max="1" width="34" style="22" customWidth="1"/>
    <col min="2" max="5" width="12.625" style="22" bestFit="1" customWidth="1"/>
    <col min="6" max="16384" width="9" style="22"/>
  </cols>
  <sheetData>
    <row r="1" spans="1:5" x14ac:dyDescent="0.25">
      <c r="A1" s="58" t="str">
        <f>Instructions!B10</f>
        <v>MSU Service Center</v>
      </c>
      <c r="B1" s="21"/>
      <c r="C1" s="21"/>
      <c r="D1" s="21"/>
      <c r="E1" s="21"/>
    </row>
    <row r="2" spans="1:5" x14ac:dyDescent="0.25">
      <c r="A2" s="21" t="s">
        <v>147</v>
      </c>
      <c r="B2" s="21"/>
      <c r="C2" s="21"/>
      <c r="D2" s="21"/>
      <c r="E2" s="21"/>
    </row>
    <row r="3" spans="1:5" x14ac:dyDescent="0.25">
      <c r="A3" s="59" t="str">
        <f>Instructions!B11</f>
        <v>xx/xx/xx</v>
      </c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5" spans="1:5" x14ac:dyDescent="0.25">
      <c r="A5" s="21"/>
      <c r="B5" s="21"/>
      <c r="C5" s="21"/>
      <c r="D5" s="21"/>
      <c r="E5" s="21"/>
    </row>
    <row r="6" spans="1:5" x14ac:dyDescent="0.25">
      <c r="A6" s="21" t="s">
        <v>107</v>
      </c>
      <c r="B6" s="21"/>
      <c r="C6" s="21"/>
      <c r="D6" s="21"/>
      <c r="E6" s="21"/>
    </row>
    <row r="7" spans="1:5" x14ac:dyDescent="0.25">
      <c r="A7" s="21"/>
      <c r="B7" s="21"/>
      <c r="C7" s="21"/>
      <c r="D7" s="21"/>
      <c r="E7" s="21"/>
    </row>
    <row r="8" spans="1:5" x14ac:dyDescent="0.25">
      <c r="A8" s="21"/>
      <c r="B8" s="103" t="s">
        <v>152</v>
      </c>
      <c r="C8" s="103" t="s">
        <v>152</v>
      </c>
      <c r="D8" s="103" t="s">
        <v>152</v>
      </c>
      <c r="E8" s="21"/>
    </row>
    <row r="9" spans="1:5" x14ac:dyDescent="0.25">
      <c r="A9" s="24" t="s">
        <v>2</v>
      </c>
      <c r="B9" s="105" t="s">
        <v>155</v>
      </c>
      <c r="C9" s="105" t="s">
        <v>156</v>
      </c>
      <c r="D9" s="105" t="s">
        <v>157</v>
      </c>
      <c r="E9" s="33" t="s">
        <v>0</v>
      </c>
    </row>
    <row r="10" spans="1:5" x14ac:dyDescent="0.25">
      <c r="A10" s="24" t="s">
        <v>3</v>
      </c>
      <c r="B10" s="62"/>
      <c r="C10" s="62"/>
      <c r="D10" s="62"/>
      <c r="E10" s="19" t="e">
        <f>AVERAGE(B10,C10,D10)</f>
        <v>#DIV/0!</v>
      </c>
    </row>
    <row r="11" spans="1:5" x14ac:dyDescent="0.25">
      <c r="A11" s="24" t="s">
        <v>4</v>
      </c>
      <c r="B11" s="62"/>
      <c r="C11" s="62"/>
      <c r="D11" s="62"/>
      <c r="E11" s="19" t="e">
        <f>AVERAGE(B11,C11,D11)</f>
        <v>#DIV/0!</v>
      </c>
    </row>
    <row r="12" spans="1:5" x14ac:dyDescent="0.25">
      <c r="A12" s="24" t="s">
        <v>5</v>
      </c>
      <c r="B12" s="62"/>
      <c r="C12" s="62"/>
      <c r="D12" s="62"/>
      <c r="E12" s="19" t="e">
        <f>AVERAGE(B12,C12,D12)</f>
        <v>#DIV/0!</v>
      </c>
    </row>
    <row r="13" spans="1:5" x14ac:dyDescent="0.25">
      <c r="A13" s="24" t="s">
        <v>6</v>
      </c>
      <c r="B13" s="62"/>
      <c r="C13" s="62"/>
      <c r="D13" s="62"/>
      <c r="E13" s="19" t="e">
        <f>AVERAGE(B13,C13,D13)</f>
        <v>#DIV/0!</v>
      </c>
    </row>
    <row r="14" spans="1:5" x14ac:dyDescent="0.25">
      <c r="A14" s="24" t="s">
        <v>7</v>
      </c>
      <c r="B14" s="62"/>
      <c r="C14" s="62"/>
      <c r="D14" s="62"/>
      <c r="E14" s="19" t="e">
        <f>AVERAGE(B14,C14,D14)</f>
        <v>#DIV/0!</v>
      </c>
    </row>
    <row r="15" spans="1:5" x14ac:dyDescent="0.25">
      <c r="A15" s="24" t="s">
        <v>108</v>
      </c>
      <c r="B15" s="19"/>
      <c r="C15" s="19"/>
      <c r="D15" s="19"/>
      <c r="E15" s="19">
        <f t="shared" ref="E15:E17" si="0">AVERAGE(B15,C15,D15,)</f>
        <v>0</v>
      </c>
    </row>
    <row r="16" spans="1:5" x14ac:dyDescent="0.25">
      <c r="A16" s="26" t="s">
        <v>35</v>
      </c>
      <c r="B16" s="19">
        <f>SUM(B10:B15)</f>
        <v>0</v>
      </c>
      <c r="C16" s="19">
        <f>SUM(C10:C15)</f>
        <v>0</v>
      </c>
      <c r="D16" s="19">
        <f>SUM(D10:D15)</f>
        <v>0</v>
      </c>
      <c r="E16" s="19">
        <f>AVERAGE(B16,C16,D16)</f>
        <v>0</v>
      </c>
    </row>
    <row r="17" spans="1:5" x14ac:dyDescent="0.25">
      <c r="A17" s="24" t="s">
        <v>20</v>
      </c>
      <c r="B17" s="62"/>
      <c r="C17" s="62"/>
      <c r="D17" s="62"/>
      <c r="E17" s="19">
        <f t="shared" si="0"/>
        <v>0</v>
      </c>
    </row>
    <row r="18" spans="1:5" x14ac:dyDescent="0.25">
      <c r="A18" s="24" t="s">
        <v>9</v>
      </c>
      <c r="B18" s="19">
        <f>B16+B17</f>
        <v>0</v>
      </c>
      <c r="C18" s="19">
        <f>C16+C17</f>
        <v>0</v>
      </c>
      <c r="D18" s="19">
        <f>D16+D17</f>
        <v>0</v>
      </c>
      <c r="E18" s="19">
        <f>E16+E17</f>
        <v>0</v>
      </c>
    </row>
    <row r="19" spans="1:5" x14ac:dyDescent="0.25">
      <c r="A19" s="21"/>
      <c r="B19" s="21"/>
      <c r="C19" s="21"/>
      <c r="D19" s="21"/>
      <c r="E19" s="21"/>
    </row>
    <row r="20" spans="1:5" x14ac:dyDescent="0.25">
      <c r="A20" s="21" t="s">
        <v>36</v>
      </c>
      <c r="B20" s="40">
        <f>(B18/360)*60</f>
        <v>0</v>
      </c>
      <c r="C20" s="40">
        <f>(C18/360)*60</f>
        <v>0</v>
      </c>
      <c r="D20" s="40">
        <f>(D18/360)*60</f>
        <v>0</v>
      </c>
      <c r="E20" s="40"/>
    </row>
    <row r="21" spans="1:5" x14ac:dyDescent="0.25">
      <c r="B21" s="41"/>
      <c r="C21" s="41"/>
      <c r="D21" s="41"/>
      <c r="E21" s="41"/>
    </row>
    <row r="23" spans="1:5" x14ac:dyDescent="0.25">
      <c r="A23" s="48" t="s">
        <v>18</v>
      </c>
    </row>
  </sheetData>
  <sheetProtection algorithmName="SHA-512" hashValue="lft073aL5Q8ca5nWzvK5WIFqHT2nOsdP7/saBS4OSrAgKOb7fasWTgZRIbO7iX5aYu6d01bTIiK/W5McUXMdoA==" saltValue="L62UBn3/rAdygaeFQhK+dw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5"/>
  <sheetViews>
    <sheetView workbookViewId="0">
      <selection activeCell="A7" sqref="A7"/>
    </sheetView>
  </sheetViews>
  <sheetFormatPr defaultRowHeight="15.75" x14ac:dyDescent="0.25"/>
  <cols>
    <col min="1" max="1" width="31.625" style="22" bestFit="1" customWidth="1"/>
    <col min="2" max="2" width="10.5" style="22" bestFit="1" customWidth="1"/>
    <col min="3" max="16384" width="9" style="22"/>
  </cols>
  <sheetData>
    <row r="1" spans="1:2" x14ac:dyDescent="0.25">
      <c r="A1" s="58" t="str">
        <f>Instructions!B10</f>
        <v>MSU Service Center</v>
      </c>
      <c r="B1" s="21"/>
    </row>
    <row r="2" spans="1:2" x14ac:dyDescent="0.25">
      <c r="A2" s="21" t="s">
        <v>30</v>
      </c>
      <c r="B2" s="21"/>
    </row>
    <row r="3" spans="1:2" x14ac:dyDescent="0.25">
      <c r="A3" s="59" t="str">
        <f>Instructions!B11</f>
        <v>xx/xx/xx</v>
      </c>
      <c r="B3" s="21"/>
    </row>
    <row r="4" spans="1:2" x14ac:dyDescent="0.25">
      <c r="A4" s="21"/>
      <c r="B4" s="21"/>
    </row>
    <row r="5" spans="1:2" x14ac:dyDescent="0.25">
      <c r="A5" s="21"/>
      <c r="B5" s="21"/>
    </row>
    <row r="6" spans="1:2" x14ac:dyDescent="0.25">
      <c r="A6" s="42" t="s">
        <v>23</v>
      </c>
      <c r="B6" s="49" t="s">
        <v>19</v>
      </c>
    </row>
    <row r="7" spans="1:2" x14ac:dyDescent="0.25">
      <c r="A7" s="68"/>
      <c r="B7" s="69"/>
    </row>
    <row r="8" spans="1:2" x14ac:dyDescent="0.25">
      <c r="A8" s="68"/>
      <c r="B8" s="69"/>
    </row>
    <row r="9" spans="1:2" x14ac:dyDescent="0.25">
      <c r="A9" s="68"/>
      <c r="B9" s="69"/>
    </row>
    <row r="10" spans="1:2" x14ac:dyDescent="0.25">
      <c r="A10" s="68"/>
      <c r="B10" s="69"/>
    </row>
    <row r="11" spans="1:2" x14ac:dyDescent="0.25">
      <c r="A11" s="38" t="s">
        <v>34</v>
      </c>
      <c r="B11" s="43">
        <f>SUM(B7:B10)</f>
        <v>0</v>
      </c>
    </row>
    <row r="12" spans="1:2" x14ac:dyDescent="0.25">
      <c r="A12" s="21"/>
      <c r="B12" s="21"/>
    </row>
    <row r="13" spans="1:2" x14ac:dyDescent="0.25">
      <c r="A13" s="21"/>
      <c r="B13" s="21"/>
    </row>
    <row r="14" spans="1:2" x14ac:dyDescent="0.25">
      <c r="A14" s="48" t="s">
        <v>18</v>
      </c>
      <c r="B14" s="21"/>
    </row>
    <row r="15" spans="1:2" x14ac:dyDescent="0.25">
      <c r="A15" s="28"/>
      <c r="B15" s="21"/>
    </row>
  </sheetData>
  <sheetProtection algorithmName="SHA-512" hashValue="26WN7+Xig9NoOivReK8q2q0g/5vd91Pwtiyh05gBqop9ueN9udF0HIAOuTE4XBD1KBtAwfLYGyJdaqi9z8AWQQ==" saltValue="pluIEUeG1zkEKMyo1agJeg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6"/>
  <sheetViews>
    <sheetView topLeftCell="B1" workbookViewId="0">
      <selection activeCell="A8" sqref="A8"/>
    </sheetView>
  </sheetViews>
  <sheetFormatPr defaultRowHeight="15.75" x14ac:dyDescent="0.25"/>
  <cols>
    <col min="1" max="1" width="31.625" style="22" bestFit="1" customWidth="1"/>
    <col min="2" max="2" width="19.125" style="22" bestFit="1" customWidth="1"/>
    <col min="3" max="3" width="11.125" style="22" bestFit="1" customWidth="1"/>
    <col min="4" max="16384" width="9" style="22"/>
  </cols>
  <sheetData>
    <row r="1" spans="1:3" x14ac:dyDescent="0.25">
      <c r="A1" s="58" t="str">
        <f>Instructions!B10</f>
        <v>MSU Service Center</v>
      </c>
      <c r="B1" s="21"/>
      <c r="C1" s="27"/>
    </row>
    <row r="2" spans="1:3" x14ac:dyDescent="0.25">
      <c r="A2" s="27" t="s">
        <v>29</v>
      </c>
      <c r="B2" s="21"/>
      <c r="C2" s="27"/>
    </row>
    <row r="3" spans="1:3" x14ac:dyDescent="0.25">
      <c r="A3" s="59" t="str">
        <f>Instructions!B11</f>
        <v>xx/xx/xx</v>
      </c>
      <c r="B3" s="21"/>
      <c r="C3" s="27"/>
    </row>
    <row r="4" spans="1:3" x14ac:dyDescent="0.25">
      <c r="A4" s="27"/>
      <c r="B4" s="21"/>
      <c r="C4" s="27"/>
    </row>
    <row r="5" spans="1:3" x14ac:dyDescent="0.25">
      <c r="A5" s="27"/>
      <c r="B5" s="21"/>
      <c r="C5" s="27"/>
    </row>
    <row r="6" spans="1:3" x14ac:dyDescent="0.25">
      <c r="A6" s="23" t="s">
        <v>1</v>
      </c>
      <c r="B6" s="21"/>
      <c r="C6" s="27"/>
    </row>
    <row r="7" spans="1:3" x14ac:dyDescent="0.25">
      <c r="A7" s="19" t="s">
        <v>22</v>
      </c>
      <c r="B7" s="19" t="s">
        <v>21</v>
      </c>
      <c r="C7" s="19" t="s">
        <v>19</v>
      </c>
    </row>
    <row r="8" spans="1:3" x14ac:dyDescent="0.25">
      <c r="A8" s="70"/>
      <c r="B8" s="68"/>
      <c r="C8" s="104"/>
    </row>
    <row r="9" spans="1:3" x14ac:dyDescent="0.25">
      <c r="A9" s="61"/>
      <c r="B9" s="68"/>
      <c r="C9" s="104"/>
    </row>
    <row r="10" spans="1:3" x14ac:dyDescent="0.25">
      <c r="A10" s="68"/>
      <c r="B10" s="68"/>
      <c r="C10" s="104"/>
    </row>
    <row r="11" spans="1:3" x14ac:dyDescent="0.25">
      <c r="A11" s="68"/>
      <c r="B11" s="68"/>
      <c r="C11" s="104"/>
    </row>
    <row r="12" spans="1:3" x14ac:dyDescent="0.25">
      <c r="A12" s="19" t="s">
        <v>142</v>
      </c>
      <c r="B12" s="19"/>
      <c r="C12" s="19">
        <f>SUM(C8:C11)</f>
        <v>0</v>
      </c>
    </row>
    <row r="13" spans="1:3" x14ac:dyDescent="0.25">
      <c r="A13" s="21"/>
      <c r="B13" s="21"/>
      <c r="C13" s="21"/>
    </row>
    <row r="14" spans="1:3" x14ac:dyDescent="0.25">
      <c r="A14" s="21"/>
      <c r="B14" s="21"/>
      <c r="C14" s="21"/>
    </row>
    <row r="15" spans="1:3" x14ac:dyDescent="0.25">
      <c r="A15" s="48" t="s">
        <v>18</v>
      </c>
      <c r="B15" s="21"/>
      <c r="C15" s="21"/>
    </row>
    <row r="16" spans="1:3" x14ac:dyDescent="0.25">
      <c r="A16" s="28"/>
      <c r="B16" s="21"/>
      <c r="C16" s="21"/>
    </row>
  </sheetData>
  <sheetProtection algorithmName="SHA-512" hashValue="1B4iRMwWk19wCGW3HfGRkZiDyEVoStyP6pjJ038g6o3wrw9uPreAHlz5awXc0hmXDhQZPGz23E2hW1J5ym2fgw==" saltValue="wFUYs9JxQaUNC5YdqZxBtA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8"/>
  <sheetViews>
    <sheetView workbookViewId="0">
      <selection activeCell="A8" sqref="A8"/>
    </sheetView>
  </sheetViews>
  <sheetFormatPr defaultRowHeight="15.75" x14ac:dyDescent="0.25"/>
  <cols>
    <col min="1" max="1" width="40" style="29" bestFit="1" customWidth="1"/>
    <col min="2" max="2" width="13.875" style="29" customWidth="1"/>
    <col min="3" max="3" width="11.875" style="29" bestFit="1" customWidth="1"/>
    <col min="4" max="4" width="12.625" style="29" bestFit="1" customWidth="1"/>
    <col min="5" max="16384" width="9" style="29"/>
  </cols>
  <sheetData>
    <row r="1" spans="1:4" x14ac:dyDescent="0.25">
      <c r="A1" s="58" t="str">
        <f>Instructions!B10</f>
        <v>MSU Service Center</v>
      </c>
    </row>
    <row r="2" spans="1:4" x14ac:dyDescent="0.25">
      <c r="A2" s="21" t="s">
        <v>138</v>
      </c>
    </row>
    <row r="3" spans="1:4" x14ac:dyDescent="0.25">
      <c r="A3" s="59" t="str">
        <f>Instructions!B11</f>
        <v>xx/xx/xx</v>
      </c>
    </row>
    <row r="4" spans="1:4" x14ac:dyDescent="0.25">
      <c r="A4" s="21"/>
    </row>
    <row r="6" spans="1:4" x14ac:dyDescent="0.25">
      <c r="A6" s="23" t="s">
        <v>2</v>
      </c>
      <c r="B6" s="37"/>
    </row>
    <row r="7" spans="1:4" x14ac:dyDescent="0.25">
      <c r="A7" s="20" t="s">
        <v>140</v>
      </c>
      <c r="B7" s="44" t="s">
        <v>37</v>
      </c>
      <c r="C7" s="44" t="s">
        <v>32</v>
      </c>
      <c r="D7" s="44" t="s">
        <v>128</v>
      </c>
    </row>
    <row r="8" spans="1:4" x14ac:dyDescent="0.25">
      <c r="A8" s="71"/>
      <c r="B8" s="72"/>
      <c r="C8" s="30">
        <v>0.36</v>
      </c>
      <c r="D8" s="30">
        <f>B8*C8</f>
        <v>0</v>
      </c>
    </row>
    <row r="9" spans="1:4" x14ac:dyDescent="0.25">
      <c r="A9" s="73"/>
      <c r="B9" s="72"/>
      <c r="C9" s="30">
        <v>0.36</v>
      </c>
      <c r="D9" s="30">
        <f>B9*C9</f>
        <v>0</v>
      </c>
    </row>
    <row r="10" spans="1:4" x14ac:dyDescent="0.25">
      <c r="A10" s="71"/>
      <c r="B10" s="72"/>
      <c r="C10" s="30">
        <v>0.36</v>
      </c>
      <c r="D10" s="30">
        <f>B10*C10</f>
        <v>0</v>
      </c>
    </row>
    <row r="11" spans="1:4" x14ac:dyDescent="0.25">
      <c r="A11" s="71"/>
      <c r="B11" s="72"/>
      <c r="C11" s="30">
        <v>0.36</v>
      </c>
      <c r="D11" s="30">
        <f>B11*C11</f>
        <v>0</v>
      </c>
    </row>
    <row r="12" spans="1:4" x14ac:dyDescent="0.25">
      <c r="A12" s="19" t="s">
        <v>129</v>
      </c>
      <c r="B12" s="19">
        <f>SUM(B8:B11)</f>
        <v>0</v>
      </c>
      <c r="C12" s="19">
        <v>0.36</v>
      </c>
      <c r="D12" s="19">
        <f>SUM(D8:D11)</f>
        <v>0</v>
      </c>
    </row>
    <row r="14" spans="1:4" x14ac:dyDescent="0.25">
      <c r="A14" s="29" t="s">
        <v>33</v>
      </c>
    </row>
    <row r="17" spans="1:1" x14ac:dyDescent="0.25">
      <c r="A17" s="48" t="s">
        <v>18</v>
      </c>
    </row>
    <row r="18" spans="1:1" x14ac:dyDescent="0.25">
      <c r="A18" s="31"/>
    </row>
  </sheetData>
  <sheetProtection algorithmName="SHA-512" hashValue="KIQ3guIubw/l6cNC5/ayahP0Vq6jsfS3iRkjQCNptnkePE+qduHnSBt+lQB/JD6M5Zf7ktir6cOKVl5Z3Yhh3Q==" saltValue="kRDnqVIMVsWV2/QZYRLMBQ==" spinCount="100000"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7"/>
  <sheetViews>
    <sheetView workbookViewId="0">
      <selection activeCell="A8" sqref="A8"/>
    </sheetView>
  </sheetViews>
  <sheetFormatPr defaultRowHeight="15.75" x14ac:dyDescent="0.25"/>
  <cols>
    <col min="1" max="1" width="31.625" style="22" bestFit="1" customWidth="1"/>
    <col min="2" max="2" width="13.875" style="22" customWidth="1"/>
    <col min="3" max="16384" width="9" style="22"/>
  </cols>
  <sheetData>
    <row r="1" spans="1:2" x14ac:dyDescent="0.25">
      <c r="A1" s="58" t="str">
        <f>Instructions!B10</f>
        <v>MSU Service Center</v>
      </c>
      <c r="B1" s="21"/>
    </row>
    <row r="2" spans="1:2" x14ac:dyDescent="0.25">
      <c r="A2" s="21" t="s">
        <v>28</v>
      </c>
      <c r="B2" s="21"/>
    </row>
    <row r="3" spans="1:2" x14ac:dyDescent="0.25">
      <c r="A3" s="59" t="str">
        <f>Instructions!B11</f>
        <v>xx/xx/xx</v>
      </c>
      <c r="B3" s="21"/>
    </row>
    <row r="4" spans="1:2" x14ac:dyDescent="0.25">
      <c r="A4" s="21"/>
      <c r="B4" s="21"/>
    </row>
    <row r="5" spans="1:2" x14ac:dyDescent="0.25">
      <c r="A5" s="21"/>
      <c r="B5" s="21"/>
    </row>
    <row r="6" spans="1:2" x14ac:dyDescent="0.25">
      <c r="A6" s="23" t="s">
        <v>2</v>
      </c>
      <c r="B6" s="23"/>
    </row>
    <row r="7" spans="1:2" x14ac:dyDescent="0.25">
      <c r="A7" s="20" t="s">
        <v>5</v>
      </c>
      <c r="B7" s="20" t="s">
        <v>115</v>
      </c>
    </row>
    <row r="8" spans="1:2" x14ac:dyDescent="0.25">
      <c r="A8" s="74"/>
      <c r="B8" s="62"/>
    </row>
    <row r="9" spans="1:2" x14ac:dyDescent="0.25">
      <c r="A9" s="61"/>
      <c r="B9" s="62"/>
    </row>
    <row r="10" spans="1:2" x14ac:dyDescent="0.25">
      <c r="A10" s="61"/>
      <c r="B10" s="62"/>
    </row>
    <row r="11" spans="1:2" x14ac:dyDescent="0.25">
      <c r="A11" s="61"/>
      <c r="B11" s="62"/>
    </row>
    <row r="12" spans="1:2" x14ac:dyDescent="0.25">
      <c r="A12" s="61"/>
      <c r="B12" s="62"/>
    </row>
    <row r="13" spans="1:2" x14ac:dyDescent="0.25">
      <c r="A13" s="61"/>
      <c r="B13" s="62"/>
    </row>
    <row r="14" spans="1:2" x14ac:dyDescent="0.25">
      <c r="A14" s="19" t="s">
        <v>12</v>
      </c>
      <c r="B14" s="19">
        <f>SUM(B8:B13)</f>
        <v>0</v>
      </c>
    </row>
    <row r="15" spans="1:2" x14ac:dyDescent="0.25">
      <c r="A15" s="21"/>
      <c r="B15" s="21"/>
    </row>
    <row r="16" spans="1:2" x14ac:dyDescent="0.25">
      <c r="A16" s="21"/>
      <c r="B16" s="21"/>
    </row>
    <row r="17" spans="1:2" x14ac:dyDescent="0.25">
      <c r="A17" s="48" t="s">
        <v>18</v>
      </c>
      <c r="B17" s="21"/>
    </row>
  </sheetData>
  <sheetProtection algorithmName="SHA-512" hashValue="UcCXrDal3neo5oiljrJp6bs8eBRM5w/vbNMZIdOXI7kUzzfpjGNnY0gLKknrCU1aaEfEmSwCV71IBsRjxX3xEA==" saltValue="2/OiTiCs3blvTzM46O6wmg==" spinCount="100000"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5"/>
  <sheetViews>
    <sheetView workbookViewId="0">
      <selection activeCell="A8" sqref="A8"/>
    </sheetView>
  </sheetViews>
  <sheetFormatPr defaultRowHeight="15.75" x14ac:dyDescent="0.25"/>
  <cols>
    <col min="1" max="1" width="42.5" style="29" bestFit="1" customWidth="1"/>
    <col min="2" max="2" width="13.875" style="29" customWidth="1"/>
    <col min="3" max="16384" width="9" style="29"/>
  </cols>
  <sheetData>
    <row r="1" spans="1:2" x14ac:dyDescent="0.25">
      <c r="A1" s="58" t="str">
        <f>Instructions!B10</f>
        <v>MSU Service Center</v>
      </c>
    </row>
    <row r="2" spans="1:2" x14ac:dyDescent="0.25">
      <c r="A2" s="21" t="s">
        <v>27</v>
      </c>
    </row>
    <row r="3" spans="1:2" x14ac:dyDescent="0.25">
      <c r="A3" s="59" t="str">
        <f>Instructions!B11</f>
        <v>xx/xx/xx</v>
      </c>
    </row>
    <row r="4" spans="1:2" x14ac:dyDescent="0.25">
      <c r="A4" s="21"/>
    </row>
    <row r="6" spans="1:2" x14ac:dyDescent="0.25">
      <c r="A6" s="23" t="s">
        <v>2</v>
      </c>
      <c r="B6" s="23"/>
    </row>
    <row r="7" spans="1:2" x14ac:dyDescent="0.25">
      <c r="A7" s="20" t="s">
        <v>25</v>
      </c>
      <c r="B7" s="20" t="s">
        <v>115</v>
      </c>
    </row>
    <row r="8" spans="1:2" x14ac:dyDescent="0.25">
      <c r="A8" s="71"/>
      <c r="B8" s="72"/>
    </row>
    <row r="9" spans="1:2" x14ac:dyDescent="0.25">
      <c r="A9" s="71"/>
      <c r="B9" s="72"/>
    </row>
    <row r="10" spans="1:2" x14ac:dyDescent="0.25">
      <c r="A10" s="71"/>
      <c r="B10" s="72"/>
    </row>
    <row r="11" spans="1:2" x14ac:dyDescent="0.25">
      <c r="A11" s="71"/>
      <c r="B11" s="72"/>
    </row>
    <row r="12" spans="1:2" x14ac:dyDescent="0.25">
      <c r="A12" s="19" t="s">
        <v>26</v>
      </c>
      <c r="B12" s="19">
        <f>SUM(B8:B11)</f>
        <v>0</v>
      </c>
    </row>
    <row r="13" spans="1:2" x14ac:dyDescent="0.25">
      <c r="A13" s="37"/>
      <c r="B13" s="31"/>
    </row>
    <row r="15" spans="1:2" x14ac:dyDescent="0.25">
      <c r="A15" s="48" t="s">
        <v>18</v>
      </c>
    </row>
  </sheetData>
  <sheetProtection algorithmName="SHA-512" hashValue="JYJUhcs0DbkabZlXDvv1fHg+Yh/x7XjJswXwoAowpoKgqdMdxc+DGsUjgQSXu2pElEk5YYrUOMLMTd7dittHdA==" saltValue="/QwUqjBAMk1yN7GHMwsa5Q==" spinCount="100000"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5"/>
  <sheetViews>
    <sheetView workbookViewId="0">
      <selection activeCell="A8" sqref="A8"/>
    </sheetView>
  </sheetViews>
  <sheetFormatPr defaultRowHeight="15.75" x14ac:dyDescent="0.25"/>
  <cols>
    <col min="1" max="1" width="42.5" style="29" bestFit="1" customWidth="1"/>
    <col min="2" max="2" width="13.875" style="29" customWidth="1"/>
    <col min="3" max="16384" width="9" style="29"/>
  </cols>
  <sheetData>
    <row r="1" spans="1:2" x14ac:dyDescent="0.25">
      <c r="A1" s="58" t="str">
        <f>Instructions!B10</f>
        <v>MSU Service Center</v>
      </c>
    </row>
    <row r="2" spans="1:2" x14ac:dyDescent="0.25">
      <c r="A2" s="21" t="s">
        <v>141</v>
      </c>
    </row>
    <row r="3" spans="1:2" x14ac:dyDescent="0.25">
      <c r="A3" s="59" t="str">
        <f>Instructions!B11</f>
        <v>xx/xx/xx</v>
      </c>
    </row>
    <row r="6" spans="1:2" x14ac:dyDescent="0.25">
      <c r="A6" s="23" t="s">
        <v>2</v>
      </c>
      <c r="B6" s="23"/>
    </row>
    <row r="7" spans="1:2" x14ac:dyDescent="0.25">
      <c r="A7" s="20" t="s">
        <v>24</v>
      </c>
      <c r="B7" s="20" t="s">
        <v>115</v>
      </c>
    </row>
    <row r="8" spans="1:2" x14ac:dyDescent="0.25">
      <c r="A8" s="71"/>
      <c r="B8" s="72"/>
    </row>
    <row r="9" spans="1:2" x14ac:dyDescent="0.25">
      <c r="A9" s="71"/>
      <c r="B9" s="72"/>
    </row>
    <row r="10" spans="1:2" x14ac:dyDescent="0.25">
      <c r="A10" s="71"/>
      <c r="B10" s="72"/>
    </row>
    <row r="11" spans="1:2" x14ac:dyDescent="0.25">
      <c r="A11" s="73"/>
      <c r="B11" s="72"/>
    </row>
    <row r="12" spans="1:2" x14ac:dyDescent="0.25">
      <c r="A12" s="19" t="s">
        <v>139</v>
      </c>
      <c r="B12" s="19">
        <f>SUM(B8:B11)</f>
        <v>0</v>
      </c>
    </row>
    <row r="15" spans="1:2" x14ac:dyDescent="0.25">
      <c r="A15" s="48" t="s">
        <v>18</v>
      </c>
    </row>
  </sheetData>
  <sheetProtection algorithmName="SHA-512" hashValue="c72GbPoZOtRcoff+uEpj7EmjT6FTAltcWDTZmo2SP/90pBQec8D1u2YEpo1TMZzLrXxNxk527nUfwRpmMpqwOw==" saltValue="UX81YBXGzYlWJHKuZXwGgg==" spinCount="100000" sheet="1" objects="1" scenarios="1" select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4"/>
  <sheetViews>
    <sheetView workbookViewId="0">
      <selection activeCell="A9" sqref="A9"/>
    </sheetView>
  </sheetViews>
  <sheetFormatPr defaultRowHeight="15.75" x14ac:dyDescent="0.25"/>
  <cols>
    <col min="1" max="1" width="31.625" style="22" bestFit="1" customWidth="1"/>
    <col min="2" max="2" width="12.625" style="22" bestFit="1" customWidth="1"/>
    <col min="3" max="3" width="9.125" style="22" bestFit="1" customWidth="1"/>
    <col min="4" max="4" width="8.625" style="22" bestFit="1" customWidth="1"/>
    <col min="5" max="5" width="9.25" style="22" bestFit="1" customWidth="1"/>
    <col min="6" max="6" width="12.75" style="22" bestFit="1" customWidth="1"/>
    <col min="7" max="7" width="12.75" style="22" customWidth="1"/>
    <col min="8" max="8" width="13.25" style="22" bestFit="1" customWidth="1"/>
    <col min="9" max="9" width="14.875" style="22" bestFit="1" customWidth="1"/>
    <col min="10" max="10" width="12.625" style="22" bestFit="1" customWidth="1"/>
    <col min="11" max="12" width="11.125" style="22" bestFit="1" customWidth="1"/>
    <col min="13" max="16384" width="9" style="22"/>
  </cols>
  <sheetData>
    <row r="1" spans="1:12" x14ac:dyDescent="0.25">
      <c r="A1" s="58" t="str">
        <f>Instructions!B10</f>
        <v>MSU Service Center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59" t="str">
        <f>Instructions!B11</f>
        <v>xx/xx/xx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x14ac:dyDescent="0.25">
      <c r="A6" s="23" t="s">
        <v>2</v>
      </c>
      <c r="B6" s="1" t="s">
        <v>46</v>
      </c>
      <c r="C6" s="1" t="s">
        <v>44</v>
      </c>
      <c r="D6" s="1" t="s">
        <v>51</v>
      </c>
      <c r="E6" s="1" t="s">
        <v>45</v>
      </c>
      <c r="F6" s="1" t="s">
        <v>45</v>
      </c>
      <c r="G6" s="1" t="s">
        <v>49</v>
      </c>
      <c r="H6" s="1" t="s">
        <v>44</v>
      </c>
      <c r="I6" s="50" t="s">
        <v>56</v>
      </c>
      <c r="J6" s="21"/>
      <c r="K6" s="21"/>
      <c r="L6" s="21"/>
    </row>
    <row r="7" spans="1:12" x14ac:dyDescent="0.25">
      <c r="A7" s="23" t="s">
        <v>11</v>
      </c>
      <c r="B7" s="1" t="s">
        <v>41</v>
      </c>
      <c r="C7" s="1" t="s">
        <v>42</v>
      </c>
      <c r="D7" s="1" t="s">
        <v>150</v>
      </c>
      <c r="E7" s="1" t="s">
        <v>47</v>
      </c>
      <c r="F7" s="1" t="s">
        <v>48</v>
      </c>
      <c r="G7" s="1" t="s">
        <v>50</v>
      </c>
      <c r="H7" s="1" t="s">
        <v>43</v>
      </c>
      <c r="I7" s="50" t="s">
        <v>59</v>
      </c>
      <c r="J7" s="110" t="s">
        <v>13</v>
      </c>
      <c r="K7" s="110"/>
      <c r="L7" s="110"/>
    </row>
    <row r="8" spans="1:12" x14ac:dyDescent="0.25">
      <c r="A8" s="24" t="s">
        <v>8</v>
      </c>
      <c r="B8" s="19"/>
      <c r="C8" s="43"/>
      <c r="D8" s="19"/>
      <c r="E8" s="25"/>
      <c r="F8" s="25"/>
      <c r="G8" s="25"/>
      <c r="H8" s="19"/>
      <c r="I8" s="32"/>
      <c r="J8" s="32" t="s">
        <v>15</v>
      </c>
      <c r="K8" s="32" t="s">
        <v>16</v>
      </c>
      <c r="L8" s="32" t="s">
        <v>17</v>
      </c>
    </row>
    <row r="9" spans="1:12" x14ac:dyDescent="0.25">
      <c r="A9" s="61"/>
      <c r="B9" s="62"/>
      <c r="C9" s="63">
        <v>0</v>
      </c>
      <c r="D9" s="64" t="s">
        <v>106</v>
      </c>
      <c r="E9" s="25">
        <f>VLOOKUP(D9,Codes!$A$34:$D$50,4,0)</f>
        <v>0</v>
      </c>
      <c r="F9" s="19">
        <f t="shared" ref="F9:F14" si="0">B9*E9</f>
        <v>0</v>
      </c>
      <c r="G9" s="19">
        <f t="shared" ref="G9:G14" si="1">B9-F9</f>
        <v>0</v>
      </c>
      <c r="H9" s="19">
        <f t="shared" ref="H9:H14" si="2">G9*(C9/100)</f>
        <v>0</v>
      </c>
      <c r="I9" s="34">
        <f>VLOOKUP(D9,Codes!$A$34:$D$50,3,0)</f>
        <v>0</v>
      </c>
      <c r="J9" s="19">
        <f t="shared" ref="J9:J14" si="3">IF(I9,H9/I9,0)</f>
        <v>0</v>
      </c>
      <c r="K9" s="19">
        <f t="shared" ref="K9:K14" si="4">IF(I9,H9/I9,0)</f>
        <v>0</v>
      </c>
      <c r="L9" s="19">
        <f t="shared" ref="L9:L14" si="5">IF(I9,H9/I9,0)</f>
        <v>0</v>
      </c>
    </row>
    <row r="10" spans="1:12" x14ac:dyDescent="0.25">
      <c r="A10" s="61"/>
      <c r="B10" s="62"/>
      <c r="C10" s="63">
        <v>0</v>
      </c>
      <c r="D10" s="64" t="s">
        <v>106</v>
      </c>
      <c r="E10" s="25">
        <f>VLOOKUP(D10,Codes!$A$34:$D$50,4,0)</f>
        <v>0</v>
      </c>
      <c r="F10" s="19">
        <f t="shared" si="0"/>
        <v>0</v>
      </c>
      <c r="G10" s="19">
        <f t="shared" si="1"/>
        <v>0</v>
      </c>
      <c r="H10" s="19">
        <f t="shared" si="2"/>
        <v>0</v>
      </c>
      <c r="I10" s="34">
        <f>VLOOKUP(D10,Codes!$A$34:$D$50,3,0)</f>
        <v>0</v>
      </c>
      <c r="J10" s="19">
        <f t="shared" si="3"/>
        <v>0</v>
      </c>
      <c r="K10" s="19">
        <f t="shared" si="4"/>
        <v>0</v>
      </c>
      <c r="L10" s="19">
        <f t="shared" si="5"/>
        <v>0</v>
      </c>
    </row>
    <row r="11" spans="1:12" x14ac:dyDescent="0.25">
      <c r="A11" s="61"/>
      <c r="B11" s="62"/>
      <c r="C11" s="63">
        <v>0</v>
      </c>
      <c r="D11" s="64" t="s">
        <v>106</v>
      </c>
      <c r="E11" s="25">
        <f>VLOOKUP(D11,Codes!$A$34:$D$50,4,0)</f>
        <v>0</v>
      </c>
      <c r="F11" s="19">
        <f t="shared" si="0"/>
        <v>0</v>
      </c>
      <c r="G11" s="19">
        <f t="shared" si="1"/>
        <v>0</v>
      </c>
      <c r="H11" s="19">
        <f t="shared" si="2"/>
        <v>0</v>
      </c>
      <c r="I11" s="34">
        <f>VLOOKUP(D11,Codes!$A$34:$D$50,3,0)</f>
        <v>0</v>
      </c>
      <c r="J11" s="19">
        <f t="shared" si="3"/>
        <v>0</v>
      </c>
      <c r="K11" s="19">
        <f t="shared" si="4"/>
        <v>0</v>
      </c>
      <c r="L11" s="19">
        <f t="shared" si="5"/>
        <v>0</v>
      </c>
    </row>
    <row r="12" spans="1:12" x14ac:dyDescent="0.25">
      <c r="A12" s="61"/>
      <c r="B12" s="62"/>
      <c r="C12" s="63">
        <v>0</v>
      </c>
      <c r="D12" s="64" t="s">
        <v>106</v>
      </c>
      <c r="E12" s="25">
        <f>VLOOKUP(D12,Codes!$A$34:$D$50,4,0)</f>
        <v>0</v>
      </c>
      <c r="F12" s="19">
        <f t="shared" si="0"/>
        <v>0</v>
      </c>
      <c r="G12" s="19">
        <f t="shared" si="1"/>
        <v>0</v>
      </c>
      <c r="H12" s="19">
        <f t="shared" si="2"/>
        <v>0</v>
      </c>
      <c r="I12" s="34">
        <f>VLOOKUP(D12,Codes!$A$34:$D$50,3,0)</f>
        <v>0</v>
      </c>
      <c r="J12" s="19">
        <f t="shared" si="3"/>
        <v>0</v>
      </c>
      <c r="K12" s="19">
        <f t="shared" si="4"/>
        <v>0</v>
      </c>
      <c r="L12" s="19">
        <f t="shared" si="5"/>
        <v>0</v>
      </c>
    </row>
    <row r="13" spans="1:12" x14ac:dyDescent="0.25">
      <c r="A13" s="61"/>
      <c r="B13" s="62"/>
      <c r="C13" s="63">
        <v>0</v>
      </c>
      <c r="D13" s="64" t="s">
        <v>106</v>
      </c>
      <c r="E13" s="25">
        <f>VLOOKUP(D13,Codes!$A$34:$D$50,4,0)</f>
        <v>0</v>
      </c>
      <c r="F13" s="19">
        <f t="shared" si="0"/>
        <v>0</v>
      </c>
      <c r="G13" s="19">
        <f t="shared" si="1"/>
        <v>0</v>
      </c>
      <c r="H13" s="19">
        <f t="shared" si="2"/>
        <v>0</v>
      </c>
      <c r="I13" s="34">
        <f>VLOOKUP(D13,Codes!$A$34:$D$50,3,0)</f>
        <v>0</v>
      </c>
      <c r="J13" s="19">
        <f t="shared" si="3"/>
        <v>0</v>
      </c>
      <c r="K13" s="19">
        <f t="shared" si="4"/>
        <v>0</v>
      </c>
      <c r="L13" s="19">
        <f t="shared" si="5"/>
        <v>0</v>
      </c>
    </row>
    <row r="14" spans="1:12" x14ac:dyDescent="0.25">
      <c r="A14" s="61"/>
      <c r="B14" s="62"/>
      <c r="C14" s="63">
        <v>0</v>
      </c>
      <c r="D14" s="64" t="s">
        <v>106</v>
      </c>
      <c r="E14" s="25">
        <f>VLOOKUP(D14,Codes!$A$34:$D$50,4,0)</f>
        <v>0</v>
      </c>
      <c r="F14" s="19">
        <f t="shared" si="0"/>
        <v>0</v>
      </c>
      <c r="G14" s="19">
        <f t="shared" si="1"/>
        <v>0</v>
      </c>
      <c r="H14" s="19">
        <f t="shared" si="2"/>
        <v>0</v>
      </c>
      <c r="I14" s="34">
        <f>VLOOKUP(D14,Codes!$A$34:$D$50,3,0)</f>
        <v>0</v>
      </c>
      <c r="J14" s="19">
        <f t="shared" si="3"/>
        <v>0</v>
      </c>
      <c r="K14" s="19">
        <f t="shared" si="4"/>
        <v>0</v>
      </c>
      <c r="L14" s="19">
        <f t="shared" si="5"/>
        <v>0</v>
      </c>
    </row>
    <row r="15" spans="1:12" x14ac:dyDescent="0.25">
      <c r="A15" s="24" t="s">
        <v>125</v>
      </c>
      <c r="B15" s="19"/>
      <c r="C15" s="43"/>
      <c r="D15" s="33"/>
      <c r="E15" s="25"/>
      <c r="F15" s="19"/>
      <c r="G15" s="19"/>
      <c r="H15" s="19"/>
      <c r="I15" s="34"/>
      <c r="J15" s="19">
        <f>SUM(J9:J14)</f>
        <v>0</v>
      </c>
      <c r="K15" s="19"/>
      <c r="L15" s="19"/>
    </row>
    <row r="16" spans="1:12" x14ac:dyDescent="0.25">
      <c r="A16" s="24"/>
      <c r="B16" s="19"/>
      <c r="C16" s="43"/>
      <c r="D16" s="33"/>
      <c r="E16" s="25"/>
      <c r="F16" s="19"/>
      <c r="G16" s="19"/>
      <c r="H16" s="19"/>
      <c r="I16" s="34"/>
      <c r="J16" s="19"/>
      <c r="K16" s="19"/>
      <c r="L16" s="19"/>
    </row>
    <row r="17" spans="1:12" x14ac:dyDescent="0.25">
      <c r="A17" s="24" t="s">
        <v>127</v>
      </c>
      <c r="B17" s="19" t="e">
        <f>Comparison!B12</f>
        <v>#DIV/0!</v>
      </c>
      <c r="C17" s="43"/>
      <c r="D17" s="64" t="s">
        <v>110</v>
      </c>
      <c r="E17" s="35"/>
      <c r="F17" s="19"/>
      <c r="G17" s="19"/>
      <c r="H17" s="19"/>
      <c r="I17" s="34"/>
      <c r="J17" s="19">
        <f>IF(D17="WCY",B17,0)</f>
        <v>0</v>
      </c>
      <c r="K17" s="19"/>
      <c r="L17" s="19"/>
    </row>
    <row r="18" spans="1:12" x14ac:dyDescent="0.25">
      <c r="A18" s="24"/>
      <c r="B18" s="19"/>
      <c r="C18" s="43"/>
      <c r="D18" s="33"/>
      <c r="E18" s="35"/>
      <c r="F18" s="19"/>
      <c r="G18" s="19"/>
      <c r="H18" s="19"/>
      <c r="I18" s="34"/>
      <c r="J18" s="19"/>
      <c r="K18" s="19"/>
      <c r="L18" s="19"/>
    </row>
    <row r="19" spans="1:12" x14ac:dyDescent="0.25">
      <c r="A19" s="38" t="s">
        <v>126</v>
      </c>
      <c r="B19" s="19" t="e">
        <f>SUM(B15:B18)</f>
        <v>#DIV/0!</v>
      </c>
      <c r="C19" s="43"/>
      <c r="D19" s="19"/>
      <c r="E19" s="19"/>
      <c r="F19" s="19"/>
      <c r="G19" s="19"/>
      <c r="H19" s="19">
        <f>SUM(H9:H17)</f>
        <v>0</v>
      </c>
      <c r="I19" s="19"/>
      <c r="J19" s="19">
        <f>J15+J17</f>
        <v>0</v>
      </c>
      <c r="K19" s="19">
        <f>SUM(K9:K17)</f>
        <v>0</v>
      </c>
      <c r="L19" s="19">
        <f>SUM(L9:L17)</f>
        <v>0</v>
      </c>
    </row>
    <row r="20" spans="1:12" x14ac:dyDescent="0.25">
      <c r="A20" s="23"/>
      <c r="B20" s="28"/>
      <c r="C20" s="36"/>
      <c r="D20" s="28"/>
      <c r="E20" s="36"/>
      <c r="F20" s="36"/>
      <c r="G20" s="36"/>
      <c r="H20" s="28"/>
      <c r="I20" s="21"/>
      <c r="J20" s="21"/>
      <c r="K20" s="21"/>
      <c r="L20" s="21"/>
    </row>
    <row r="21" spans="1:12" x14ac:dyDescent="0.25">
      <c r="A21" s="23" t="s">
        <v>151</v>
      </c>
      <c r="B21" s="28"/>
      <c r="C21" s="36"/>
      <c r="D21" s="28"/>
      <c r="E21" s="36"/>
      <c r="F21" s="36"/>
      <c r="G21" s="36"/>
      <c r="H21" s="28"/>
      <c r="I21" s="21"/>
      <c r="J21" s="21"/>
      <c r="K21" s="21"/>
      <c r="L21" s="21"/>
    </row>
    <row r="22" spans="1:12" x14ac:dyDescent="0.25">
      <c r="A22" s="23"/>
      <c r="B22" s="28"/>
      <c r="C22" s="36"/>
      <c r="D22" s="28"/>
      <c r="E22" s="36"/>
      <c r="F22" s="36"/>
      <c r="G22" s="36"/>
      <c r="H22" s="28"/>
      <c r="I22" s="21"/>
      <c r="J22" s="21"/>
      <c r="K22" s="21"/>
      <c r="L22" s="21"/>
    </row>
    <row r="23" spans="1:1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48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 algorithmName="SHA-512" hashValue="dcBgqUdCwBSb+UQbQVHM7qnFLkhSIHpX/d76xLI6d8BxESJpeJQ1xYaxffVYjbelIEZaaxSl9I7E3JXpNHYHVg==" saltValue="GubAzXIUEBJ1tc71AXwFow==" spinCount="100000" sheet="1" objects="1" scenarios="1" selectLockedCells="1"/>
  <mergeCells count="1">
    <mergeCell ref="J7:L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Codes!$A$49:$A$50</xm:f>
          </x14:formula1>
          <xm:sqref>D17:D18</xm:sqref>
        </x14:dataValidation>
        <x14:dataValidation type="list" allowBlank="1" showInputMessage="1" showErrorMessage="1" promptTitle="Percentage" prompt="Please enter % devoted to the Service Center.">
          <x14:formula1>
            <xm:f>Codes!$A$53:$A$153</xm:f>
          </x14:formula1>
          <xm:sqref>C9:C14</xm:sqref>
        </x14:dataValidation>
        <x14:dataValidation type="list" allowBlank="1" showInputMessage="1" showErrorMessage="1">
          <x14:formula1>
            <xm:f>Codes!$A$34:$A$50</xm:f>
          </x14:formula1>
          <xm:sqref>D10:D16</xm:sqref>
        </x14:dataValidation>
        <x14:dataValidation type="list" allowBlank="1" showInputMessage="1" showErrorMessage="1" promptTitle="Category Code" prompt="Please choose correct Category Code.">
          <x14:formula1>
            <xm:f>Codes!$A$34:$A$50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Instructions</vt:lpstr>
      <vt:lpstr>Banner</vt:lpstr>
      <vt:lpstr>Usage</vt:lpstr>
      <vt:lpstr>Subsidies</vt:lpstr>
      <vt:lpstr>Salaries</vt:lpstr>
      <vt:lpstr>Travel</vt:lpstr>
      <vt:lpstr>Contractuals</vt:lpstr>
      <vt:lpstr>Commodities</vt:lpstr>
      <vt:lpstr>Equipment</vt:lpstr>
      <vt:lpstr>Codes</vt:lpstr>
      <vt:lpstr>Worksheet</vt:lpstr>
      <vt:lpstr>Comparison</vt:lpstr>
      <vt:lpstr>Equipment!WCY</vt:lpstr>
      <vt:lpstr>WCY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bcc5</dc:creator>
  <cp:lastModifiedBy>bcc5</cp:lastModifiedBy>
  <cp:lastPrinted>2015-03-18T17:37:56Z</cp:lastPrinted>
  <dcterms:created xsi:type="dcterms:W3CDTF">2015-02-06T20:20:24Z</dcterms:created>
  <dcterms:modified xsi:type="dcterms:W3CDTF">2017-05-01T20:49:50Z</dcterms:modified>
</cp:coreProperties>
</file>